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oje\001 Zakázky 2022\131 Revitalizace sídliště Bystřice\02 PDSP\F. Rozpočtová část\02 Soupis prací\"/>
    </mc:Choice>
  </mc:AlternateContent>
  <xr:revisionPtr revIDLastSave="0" documentId="13_ncr:1_{632A9F10-D9DD-4AA1-9686-4C8930B0C726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Pol'!$A$7:$BH$367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Pol'!$A$1:$U$367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57" i="12" l="1"/>
  <c r="F39" i="1" s="1"/>
  <c r="F9" i="12"/>
  <c r="G9" i="12" s="1"/>
  <c r="I9" i="12"/>
  <c r="K9" i="12"/>
  <c r="O9" i="12"/>
  <c r="Q9" i="12"/>
  <c r="U9" i="12"/>
  <c r="F15" i="12"/>
  <c r="G15" i="12"/>
  <c r="M15" i="12" s="1"/>
  <c r="I15" i="12"/>
  <c r="K15" i="12"/>
  <c r="O15" i="12"/>
  <c r="Q15" i="12"/>
  <c r="U15" i="12"/>
  <c r="F21" i="12"/>
  <c r="G21" i="12"/>
  <c r="M21" i="12" s="1"/>
  <c r="I21" i="12"/>
  <c r="K21" i="12"/>
  <c r="O21" i="12"/>
  <c r="Q21" i="12"/>
  <c r="U21" i="12"/>
  <c r="F24" i="12"/>
  <c r="G24" i="12" s="1"/>
  <c r="M24" i="12" s="1"/>
  <c r="I24" i="12"/>
  <c r="K24" i="12"/>
  <c r="O24" i="12"/>
  <c r="Q24" i="12"/>
  <c r="U24" i="12"/>
  <c r="F27" i="12"/>
  <c r="G27" i="12" s="1"/>
  <c r="M27" i="12" s="1"/>
  <c r="I27" i="12"/>
  <c r="K27" i="12"/>
  <c r="O27" i="12"/>
  <c r="Q27" i="12"/>
  <c r="U27" i="12"/>
  <c r="F31" i="12"/>
  <c r="G31" i="12" s="1"/>
  <c r="M31" i="12" s="1"/>
  <c r="I31" i="12"/>
  <c r="K31" i="12"/>
  <c r="O31" i="12"/>
  <c r="Q31" i="12"/>
  <c r="U31" i="12"/>
  <c r="F40" i="12"/>
  <c r="G40" i="12" s="1"/>
  <c r="M40" i="12" s="1"/>
  <c r="I40" i="12"/>
  <c r="K40" i="12"/>
  <c r="O40" i="12"/>
  <c r="Q40" i="12"/>
  <c r="U40" i="12"/>
  <c r="F52" i="12"/>
  <c r="G52" i="12" s="1"/>
  <c r="M52" i="12" s="1"/>
  <c r="I52" i="12"/>
  <c r="K52" i="12"/>
  <c r="O52" i="12"/>
  <c r="Q52" i="12"/>
  <c r="U52" i="12"/>
  <c r="F54" i="12"/>
  <c r="G54" i="12" s="1"/>
  <c r="M54" i="12" s="1"/>
  <c r="I54" i="12"/>
  <c r="K54" i="12"/>
  <c r="O54" i="12"/>
  <c r="Q54" i="12"/>
  <c r="U54" i="12"/>
  <c r="F65" i="12"/>
  <c r="G65" i="12" s="1"/>
  <c r="M65" i="12" s="1"/>
  <c r="I65" i="12"/>
  <c r="K65" i="12"/>
  <c r="O65" i="12"/>
  <c r="Q65" i="12"/>
  <c r="U65" i="12"/>
  <c r="F67" i="12"/>
  <c r="G67" i="12" s="1"/>
  <c r="M67" i="12" s="1"/>
  <c r="I67" i="12"/>
  <c r="K67" i="12"/>
  <c r="O67" i="12"/>
  <c r="Q67" i="12"/>
  <c r="U67" i="12"/>
  <c r="F75" i="12"/>
  <c r="G75" i="12"/>
  <c r="M75" i="12" s="1"/>
  <c r="I75" i="12"/>
  <c r="K75" i="12"/>
  <c r="O75" i="12"/>
  <c r="Q75" i="12"/>
  <c r="U75" i="12"/>
  <c r="F77" i="12"/>
  <c r="G77" i="12"/>
  <c r="M77" i="12" s="1"/>
  <c r="I77" i="12"/>
  <c r="K77" i="12"/>
  <c r="O77" i="12"/>
  <c r="Q77" i="12"/>
  <c r="U77" i="12"/>
  <c r="F88" i="12"/>
  <c r="G88" i="12" s="1"/>
  <c r="M88" i="12" s="1"/>
  <c r="I88" i="12"/>
  <c r="K88" i="12"/>
  <c r="O88" i="12"/>
  <c r="Q88" i="12"/>
  <c r="U88" i="12"/>
  <c r="F100" i="12"/>
  <c r="G100" i="12"/>
  <c r="M100" i="12" s="1"/>
  <c r="I100" i="12"/>
  <c r="K100" i="12"/>
  <c r="O100" i="12"/>
  <c r="Q100" i="12"/>
  <c r="U100" i="12"/>
  <c r="F102" i="12"/>
  <c r="G102" i="12"/>
  <c r="M102" i="12" s="1"/>
  <c r="I102" i="12"/>
  <c r="K102" i="12"/>
  <c r="O102" i="12"/>
  <c r="Q102" i="12"/>
  <c r="U102" i="12"/>
  <c r="F111" i="12"/>
  <c r="G111" i="12" s="1"/>
  <c r="M111" i="12" s="1"/>
  <c r="I111" i="12"/>
  <c r="K111" i="12"/>
  <c r="O111" i="12"/>
  <c r="Q111" i="12"/>
  <c r="U111" i="12"/>
  <c r="F119" i="12"/>
  <c r="G119" i="12" s="1"/>
  <c r="M119" i="12" s="1"/>
  <c r="I119" i="12"/>
  <c r="K119" i="12"/>
  <c r="O119" i="12"/>
  <c r="Q119" i="12"/>
  <c r="U119" i="12"/>
  <c r="F121" i="12"/>
  <c r="G121" i="12" s="1"/>
  <c r="M121" i="12" s="1"/>
  <c r="I121" i="12"/>
  <c r="K121" i="12"/>
  <c r="O121" i="12"/>
  <c r="Q121" i="12"/>
  <c r="U121" i="12"/>
  <c r="F123" i="12"/>
  <c r="G123" i="12" s="1"/>
  <c r="M123" i="12" s="1"/>
  <c r="I123" i="12"/>
  <c r="K123" i="12"/>
  <c r="O123" i="12"/>
  <c r="Q123" i="12"/>
  <c r="U123" i="12"/>
  <c r="F125" i="12"/>
  <c r="G125" i="12" s="1"/>
  <c r="M125" i="12" s="1"/>
  <c r="I125" i="12"/>
  <c r="K125" i="12"/>
  <c r="O125" i="12"/>
  <c r="Q125" i="12"/>
  <c r="U125" i="12"/>
  <c r="F133" i="12"/>
  <c r="G133" i="12" s="1"/>
  <c r="M133" i="12" s="1"/>
  <c r="I133" i="12"/>
  <c r="K133" i="12"/>
  <c r="O133" i="12"/>
  <c r="Q133" i="12"/>
  <c r="U133" i="12"/>
  <c r="F135" i="12"/>
  <c r="G135" i="12" s="1"/>
  <c r="M135" i="12" s="1"/>
  <c r="I135" i="12"/>
  <c r="K135" i="12"/>
  <c r="O135" i="12"/>
  <c r="Q135" i="12"/>
  <c r="U135" i="12"/>
  <c r="F137" i="12"/>
  <c r="G137" i="12" s="1"/>
  <c r="M137" i="12" s="1"/>
  <c r="I137" i="12"/>
  <c r="K137" i="12"/>
  <c r="O137" i="12"/>
  <c r="Q137" i="12"/>
  <c r="U137" i="12"/>
  <c r="F139" i="12"/>
  <c r="G139" i="12" s="1"/>
  <c r="M139" i="12" s="1"/>
  <c r="I139" i="12"/>
  <c r="K139" i="12"/>
  <c r="O139" i="12"/>
  <c r="Q139" i="12"/>
  <c r="U139" i="12"/>
  <c r="F141" i="12"/>
  <c r="G141" i="12" s="1"/>
  <c r="M141" i="12" s="1"/>
  <c r="I141" i="12"/>
  <c r="K141" i="12"/>
  <c r="O141" i="12"/>
  <c r="Q141" i="12"/>
  <c r="U141" i="12"/>
  <c r="F143" i="12"/>
  <c r="G143" i="12" s="1"/>
  <c r="M143" i="12" s="1"/>
  <c r="I143" i="12"/>
  <c r="K143" i="12"/>
  <c r="O143" i="12"/>
  <c r="Q143" i="12"/>
  <c r="U143" i="12"/>
  <c r="F145" i="12"/>
  <c r="G145" i="12"/>
  <c r="M145" i="12" s="1"/>
  <c r="I145" i="12"/>
  <c r="K145" i="12"/>
  <c r="O145" i="12"/>
  <c r="Q145" i="12"/>
  <c r="U145" i="12"/>
  <c r="F157" i="12"/>
  <c r="G157" i="12" s="1"/>
  <c r="I157" i="12"/>
  <c r="I156" i="12" s="1"/>
  <c r="K157" i="12"/>
  <c r="K156" i="12" s="1"/>
  <c r="O157" i="12"/>
  <c r="O156" i="12" s="1"/>
  <c r="Q157" i="12"/>
  <c r="Q156" i="12" s="1"/>
  <c r="U157" i="12"/>
  <c r="U156" i="12" s="1"/>
  <c r="F160" i="12"/>
  <c r="G160" i="12" s="1"/>
  <c r="M160" i="12" s="1"/>
  <c r="I160" i="12"/>
  <c r="K160" i="12"/>
  <c r="O160" i="12"/>
  <c r="Q160" i="12"/>
  <c r="U160" i="12"/>
  <c r="F167" i="12"/>
  <c r="G167" i="12" s="1"/>
  <c r="M167" i="12" s="1"/>
  <c r="I167" i="12"/>
  <c r="K167" i="12"/>
  <c r="O167" i="12"/>
  <c r="Q167" i="12"/>
  <c r="U167" i="12"/>
  <c r="F174" i="12"/>
  <c r="G174" i="12" s="1"/>
  <c r="M174" i="12" s="1"/>
  <c r="I174" i="12"/>
  <c r="K174" i="12"/>
  <c r="O174" i="12"/>
  <c r="Q174" i="12"/>
  <c r="U174" i="12"/>
  <c r="F181" i="12"/>
  <c r="G181" i="12" s="1"/>
  <c r="M181" i="12" s="1"/>
  <c r="I181" i="12"/>
  <c r="K181" i="12"/>
  <c r="O181" i="12"/>
  <c r="Q181" i="12"/>
  <c r="U181" i="12"/>
  <c r="F188" i="12"/>
  <c r="G188" i="12" s="1"/>
  <c r="M188" i="12" s="1"/>
  <c r="I188" i="12"/>
  <c r="K188" i="12"/>
  <c r="O188" i="12"/>
  <c r="Q188" i="12"/>
  <c r="U188" i="12"/>
  <c r="F198" i="12"/>
  <c r="G198" i="12" s="1"/>
  <c r="M198" i="12" s="1"/>
  <c r="I198" i="12"/>
  <c r="K198" i="12"/>
  <c r="O198" i="12"/>
  <c r="Q198" i="12"/>
  <c r="U198" i="12"/>
  <c r="F203" i="12"/>
  <c r="G203" i="12" s="1"/>
  <c r="M203" i="12" s="1"/>
  <c r="I203" i="12"/>
  <c r="K203" i="12"/>
  <c r="O203" i="12"/>
  <c r="Q203" i="12"/>
  <c r="U203" i="12"/>
  <c r="F208" i="12"/>
  <c r="G208" i="12" s="1"/>
  <c r="M208" i="12" s="1"/>
  <c r="I208" i="12"/>
  <c r="K208" i="12"/>
  <c r="O208" i="12"/>
  <c r="Q208" i="12"/>
  <c r="U208" i="12"/>
  <c r="F211" i="12"/>
  <c r="G211" i="12" s="1"/>
  <c r="M211" i="12" s="1"/>
  <c r="I211" i="12"/>
  <c r="K211" i="12"/>
  <c r="O211" i="12"/>
  <c r="Q211" i="12"/>
  <c r="U211" i="12"/>
  <c r="F216" i="12"/>
  <c r="G216" i="12" s="1"/>
  <c r="M216" i="12" s="1"/>
  <c r="I216" i="12"/>
  <c r="K216" i="12"/>
  <c r="O216" i="12"/>
  <c r="Q216" i="12"/>
  <c r="U216" i="12"/>
  <c r="F223" i="12"/>
  <c r="G223" i="12" s="1"/>
  <c r="M223" i="12" s="1"/>
  <c r="I223" i="12"/>
  <c r="K223" i="12"/>
  <c r="O223" i="12"/>
  <c r="Q223" i="12"/>
  <c r="U223" i="12"/>
  <c r="F230" i="12"/>
  <c r="G230" i="12"/>
  <c r="M230" i="12" s="1"/>
  <c r="I230" i="12"/>
  <c r="K230" i="12"/>
  <c r="O230" i="12"/>
  <c r="Q230" i="12"/>
  <c r="U230" i="12"/>
  <c r="F235" i="12"/>
  <c r="G235" i="12" s="1"/>
  <c r="M235" i="12" s="1"/>
  <c r="I235" i="12"/>
  <c r="K235" i="12"/>
  <c r="O235" i="12"/>
  <c r="Q235" i="12"/>
  <c r="U235" i="12"/>
  <c r="F238" i="12"/>
  <c r="G238" i="12" s="1"/>
  <c r="M238" i="12" s="1"/>
  <c r="I238" i="12"/>
  <c r="K238" i="12"/>
  <c r="O238" i="12"/>
  <c r="Q238" i="12"/>
  <c r="U238" i="12"/>
  <c r="F241" i="12"/>
  <c r="G241" i="12"/>
  <c r="M241" i="12" s="1"/>
  <c r="I241" i="12"/>
  <c r="K241" i="12"/>
  <c r="O241" i="12"/>
  <c r="Q241" i="12"/>
  <c r="U241" i="12"/>
  <c r="F244" i="12"/>
  <c r="G244" i="12" s="1"/>
  <c r="M244" i="12" s="1"/>
  <c r="I244" i="12"/>
  <c r="K244" i="12"/>
  <c r="O244" i="12"/>
  <c r="Q244" i="12"/>
  <c r="U244" i="12"/>
  <c r="F251" i="12"/>
  <c r="G251" i="12" s="1"/>
  <c r="M251" i="12" s="1"/>
  <c r="I251" i="12"/>
  <c r="K251" i="12"/>
  <c r="O251" i="12"/>
  <c r="Q251" i="12"/>
  <c r="U251" i="12"/>
  <c r="F259" i="12"/>
  <c r="G259" i="12" s="1"/>
  <c r="M259" i="12" s="1"/>
  <c r="I259" i="12"/>
  <c r="K259" i="12"/>
  <c r="O259" i="12"/>
  <c r="Q259" i="12"/>
  <c r="U259" i="12"/>
  <c r="F268" i="12"/>
  <c r="G268" i="12" s="1"/>
  <c r="M268" i="12" s="1"/>
  <c r="I268" i="12"/>
  <c r="K268" i="12"/>
  <c r="O268" i="12"/>
  <c r="Q268" i="12"/>
  <c r="U268" i="12"/>
  <c r="F274" i="12"/>
  <c r="G274" i="12" s="1"/>
  <c r="M274" i="12" s="1"/>
  <c r="I274" i="12"/>
  <c r="K274" i="12"/>
  <c r="O274" i="12"/>
  <c r="Q274" i="12"/>
  <c r="U274" i="12"/>
  <c r="F279" i="12"/>
  <c r="G279" i="12" s="1"/>
  <c r="M279" i="12" s="1"/>
  <c r="I279" i="12"/>
  <c r="K279" i="12"/>
  <c r="O279" i="12"/>
  <c r="Q279" i="12"/>
  <c r="U279" i="12"/>
  <c r="F284" i="12"/>
  <c r="G284" i="12" s="1"/>
  <c r="M284" i="12" s="1"/>
  <c r="I284" i="12"/>
  <c r="K284" i="12"/>
  <c r="O284" i="12"/>
  <c r="Q284" i="12"/>
  <c r="U284" i="12"/>
  <c r="F290" i="12"/>
  <c r="G290" i="12" s="1"/>
  <c r="I290" i="12"/>
  <c r="I289" i="12" s="1"/>
  <c r="K290" i="12"/>
  <c r="K289" i="12" s="1"/>
  <c r="O290" i="12"/>
  <c r="O289" i="12" s="1"/>
  <c r="Q290" i="12"/>
  <c r="Q289" i="12" s="1"/>
  <c r="U290" i="12"/>
  <c r="U289" i="12" s="1"/>
  <c r="F292" i="12"/>
  <c r="G292" i="12" s="1"/>
  <c r="I292" i="12"/>
  <c r="I291" i="12" s="1"/>
  <c r="K292" i="12"/>
  <c r="K291" i="12" s="1"/>
  <c r="O292" i="12"/>
  <c r="O291" i="12" s="1"/>
  <c r="Q292" i="12"/>
  <c r="Q291" i="12" s="1"/>
  <c r="U292" i="12"/>
  <c r="U291" i="12" s="1"/>
  <c r="F296" i="12"/>
  <c r="G296" i="12" s="1"/>
  <c r="I296" i="12"/>
  <c r="K296" i="12"/>
  <c r="O296" i="12"/>
  <c r="Q296" i="12"/>
  <c r="U296" i="12"/>
  <c r="F301" i="12"/>
  <c r="G301" i="12" s="1"/>
  <c r="M301" i="12" s="1"/>
  <c r="I301" i="12"/>
  <c r="K301" i="12"/>
  <c r="O301" i="12"/>
  <c r="Q301" i="12"/>
  <c r="U301" i="12"/>
  <c r="F303" i="12"/>
  <c r="G303" i="12" s="1"/>
  <c r="M303" i="12" s="1"/>
  <c r="I303" i="12"/>
  <c r="K303" i="12"/>
  <c r="O303" i="12"/>
  <c r="Q303" i="12"/>
  <c r="U303" i="12"/>
  <c r="F308" i="12"/>
  <c r="G308" i="12" s="1"/>
  <c r="M308" i="12" s="1"/>
  <c r="I308" i="12"/>
  <c r="K308" i="12"/>
  <c r="O308" i="12"/>
  <c r="Q308" i="12"/>
  <c r="U308" i="12"/>
  <c r="F310" i="12"/>
  <c r="G310" i="12" s="1"/>
  <c r="M310" i="12" s="1"/>
  <c r="I310" i="12"/>
  <c r="K310" i="12"/>
  <c r="O310" i="12"/>
  <c r="Q310" i="12"/>
  <c r="U310" i="12"/>
  <c r="F311" i="12"/>
  <c r="G311" i="12" s="1"/>
  <c r="M311" i="12" s="1"/>
  <c r="I311" i="12"/>
  <c r="K311" i="12"/>
  <c r="O311" i="12"/>
  <c r="Q311" i="12"/>
  <c r="U311" i="12"/>
  <c r="F312" i="12"/>
  <c r="G312" i="12" s="1"/>
  <c r="M312" i="12" s="1"/>
  <c r="I312" i="12"/>
  <c r="K312" i="12"/>
  <c r="O312" i="12"/>
  <c r="Q312" i="12"/>
  <c r="U312" i="12"/>
  <c r="F318" i="12"/>
  <c r="G318" i="12" s="1"/>
  <c r="M318" i="12" s="1"/>
  <c r="I318" i="12"/>
  <c r="K318" i="12"/>
  <c r="O318" i="12"/>
  <c r="Q318" i="12"/>
  <c r="U318" i="12"/>
  <c r="F322" i="12"/>
  <c r="G322" i="12" s="1"/>
  <c r="I322" i="12"/>
  <c r="K322" i="12"/>
  <c r="O322" i="12"/>
  <c r="Q322" i="12"/>
  <c r="U322" i="12"/>
  <c r="F328" i="12"/>
  <c r="G328" i="12" s="1"/>
  <c r="M328" i="12" s="1"/>
  <c r="I328" i="12"/>
  <c r="K328" i="12"/>
  <c r="O328" i="12"/>
  <c r="Q328" i="12"/>
  <c r="U328" i="12"/>
  <c r="F331" i="12"/>
  <c r="G331" i="12" s="1"/>
  <c r="I331" i="12"/>
  <c r="K331" i="12"/>
  <c r="O331" i="12"/>
  <c r="Q331" i="12"/>
  <c r="U331" i="12"/>
  <c r="F337" i="12"/>
  <c r="G337" i="12" s="1"/>
  <c r="M337" i="12" s="1"/>
  <c r="I337" i="12"/>
  <c r="K337" i="12"/>
  <c r="O337" i="12"/>
  <c r="Q337" i="12"/>
  <c r="U337" i="12"/>
  <c r="F343" i="12"/>
  <c r="G343" i="12" s="1"/>
  <c r="M343" i="12" s="1"/>
  <c r="I343" i="12"/>
  <c r="K343" i="12"/>
  <c r="O343" i="12"/>
  <c r="Q343" i="12"/>
  <c r="U343" i="12"/>
  <c r="F349" i="12"/>
  <c r="G349" i="12" s="1"/>
  <c r="M349" i="12" s="1"/>
  <c r="I349" i="12"/>
  <c r="K349" i="12"/>
  <c r="O349" i="12"/>
  <c r="Q349" i="12"/>
  <c r="U349" i="12"/>
  <c r="I20" i="1"/>
  <c r="I19" i="1"/>
  <c r="I17" i="1"/>
  <c r="G27" i="1"/>
  <c r="J28" i="1"/>
  <c r="J26" i="1"/>
  <c r="G38" i="1"/>
  <c r="F38" i="1"/>
  <c r="J23" i="1"/>
  <c r="J24" i="1"/>
  <c r="J25" i="1"/>
  <c r="J27" i="1"/>
  <c r="E24" i="1"/>
  <c r="E26" i="1"/>
  <c r="M292" i="12" l="1"/>
  <c r="M291" i="12" s="1"/>
  <c r="G291" i="12"/>
  <c r="I51" i="1" s="1"/>
  <c r="U321" i="12"/>
  <c r="K321" i="12"/>
  <c r="M331" i="12"/>
  <c r="G330" i="12"/>
  <c r="I54" i="1" s="1"/>
  <c r="I18" i="1" s="1"/>
  <c r="M322" i="12"/>
  <c r="M321" i="12" s="1"/>
  <c r="G321" i="12"/>
  <c r="I53" i="1" s="1"/>
  <c r="F40" i="1"/>
  <c r="Q330" i="12"/>
  <c r="Q8" i="12"/>
  <c r="U8" i="12"/>
  <c r="K330" i="12"/>
  <c r="I330" i="12"/>
  <c r="Q321" i="12"/>
  <c r="U159" i="12"/>
  <c r="O8" i="12"/>
  <c r="O330" i="12"/>
  <c r="O321" i="12"/>
  <c r="U295" i="12"/>
  <c r="Q159" i="12"/>
  <c r="K8" i="12"/>
  <c r="Q295" i="12"/>
  <c r="O159" i="12"/>
  <c r="I8" i="12"/>
  <c r="U330" i="12"/>
  <c r="G8" i="12"/>
  <c r="I321" i="12"/>
  <c r="O295" i="12"/>
  <c r="K159" i="12"/>
  <c r="K295" i="12"/>
  <c r="I159" i="12"/>
  <c r="I295" i="12"/>
  <c r="AD357" i="12"/>
  <c r="G39" i="1" s="1"/>
  <c r="G40" i="1" s="1"/>
  <c r="G25" i="1" s="1"/>
  <c r="G26" i="1" s="1"/>
  <c r="G23" i="1"/>
  <c r="M330" i="12"/>
  <c r="M159" i="12"/>
  <c r="M296" i="12"/>
  <c r="M295" i="12" s="1"/>
  <c r="G295" i="12"/>
  <c r="I52" i="1" s="1"/>
  <c r="M290" i="12"/>
  <c r="M289" i="12" s="1"/>
  <c r="G289" i="12"/>
  <c r="I50" i="1" s="1"/>
  <c r="M157" i="12"/>
  <c r="M156" i="12" s="1"/>
  <c r="G156" i="12"/>
  <c r="I48" i="1" s="1"/>
  <c r="M9" i="12"/>
  <c r="M8" i="12" s="1"/>
  <c r="G159" i="12"/>
  <c r="I49" i="1" s="1"/>
  <c r="I47" i="1" l="1"/>
  <c r="G357" i="12"/>
  <c r="G28" i="1"/>
  <c r="H39" i="1"/>
  <c r="H40" i="1" s="1"/>
  <c r="G24" i="1"/>
  <c r="G29" i="1" s="1"/>
  <c r="I39" i="1" l="1"/>
  <c r="I40" i="1" s="1"/>
  <c r="J39" i="1" s="1"/>
  <c r="J40" i="1" s="1"/>
  <c r="I55" i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<sst xmlns="http://schemas.openxmlformats.org/spreadsheetml/2006/main" count="986" uniqueCount="384">
  <si>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</si>
  <si>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</si>
  <si>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</si>
  <si>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</si>
  <si>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</si>
  <si>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</si>
  <si>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</si>
  <si>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</si>
  <si>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</si>
  <si>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</si>
  <si>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</si>
  <si>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</si>
  <si>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</si>
  <si>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</si>
  <si>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</si>
  <si>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</si>
  <si>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</si>
  <si>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</si>
  <si>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</si>
  <si>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</si>
  <si>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</si>
  <si>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</si>
  <si>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</si>
  <si>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</si>
  <si>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</si>
  <si>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</si>
  <si>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</si>
  <si>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</si>
  <si>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</si>
  <si>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</si>
  <si>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</si>
  <si>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</si>
  <si>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</si>
  <si>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</si>
  <si>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</si>
  <si>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</si>
  <si>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</si>
  <si>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</si>
  <si>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</si>
  <si>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</si>
  <si>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</si>
  <si>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</si>
  <si>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</si>
  <si>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</si>
  <si>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</si>
  <si>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</si>
  <si>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SO.101.4 Parkovací a odstavné plochy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</si>
  <si>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</si>
  <si>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</si>
  <si>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</si>
  <si>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</si>
  <si>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</si>
  <si>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</si>
  <si>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</si>
  <si>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</si>
  <si>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</si>
  <si>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</si>
  <si>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</si>
  <si>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</si>
  <si>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</si>
  <si>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</si>
  <si>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</si>
  <si>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</si>
  <si>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</si>
  <si>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</si>
  <si>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</si>
  <si>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</si>
  <si>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</si>
  <si>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</si>
  <si>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</si>
  <si>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</si>
  <si>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</si>
  <si>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</si>
  <si>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</si>
  <si>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</si>
  <si>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</si>
  <si>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</si>
  <si>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</si>
  <si>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</si>
  <si>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</si>
  <si>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</si>
  <si>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</si>
  <si>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</si>
  <si>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</si>
  <si>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</si>
  <si>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</si>
  <si>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</si>
  <si>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</si>
  <si>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</si>
  <si>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</si>
  <si>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</si>
  <si>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</si>
  <si>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</si>
  <si>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</si>
  <si>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</si>
  <si>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</si>
  <si>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</si>
  <si>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</si>
  <si>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</si>
  <si>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</si>
  <si>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</si>
  <si>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</si>
  <si>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</si>
  <si>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vnitroblok:</t>
  </si>
  <si>
    <t>chodníky:64,6</t>
  </si>
  <si>
    <t>parkovací stání, zatravňovací dlažba:102,4</t>
  </si>
  <si>
    <t>Mezisoučet</t>
  </si>
  <si>
    <t>113107620R00</t>
  </si>
  <si>
    <t>Odstranění podkladu nad 50 m2,kam.drcené tl.20 cm</t>
  </si>
  <si>
    <t>předpoklad pod stávajícíma plochama, nebyla prováděna sonda:</t>
  </si>
  <si>
    <t>pod dlažbou:167</t>
  </si>
  <si>
    <t>zpevněná plocha k BD č.p.1126:103,7</t>
  </si>
  <si>
    <t>113109415R00</t>
  </si>
  <si>
    <t>Odstranění podkladu pl.nad 50 m2, beton, tl. 15 cm</t>
  </si>
  <si>
    <t>113201111R00</t>
  </si>
  <si>
    <t>Vytrhání obrubníků chodníkových a parkových</t>
  </si>
  <si>
    <t>m</t>
  </si>
  <si>
    <t>obrubníky, chodníky v místě parkovacích stání:</t>
  </si>
  <si>
    <t>8,2+6,25+19,6+6,5+17,4+6,5</t>
  </si>
  <si>
    <t>113202111R00</t>
  </si>
  <si>
    <t>Vytrhání obrub obrubníků silničních</t>
  </si>
  <si>
    <t>zpevněná plocha k BD č.p.1126:45</t>
  </si>
  <si>
    <t>120001101R00</t>
  </si>
  <si>
    <t>Příplatek za ztížení vykopávky v blízkosti vedení</t>
  </si>
  <si>
    <t>m3</t>
  </si>
  <si>
    <t>stávající podzemní vedení v trase:</t>
  </si>
  <si>
    <t>podzemní sdělovací kabely:</t>
  </si>
  <si>
    <t>0,5*0,5*(39,5)</t>
  </si>
  <si>
    <t>0,5*0,5*(17)</t>
  </si>
  <si>
    <t>plynovod:</t>
  </si>
  <si>
    <t>0,5*0,5*(21)</t>
  </si>
  <si>
    <t>podzemní kabely NN:</t>
  </si>
  <si>
    <t>0,5*0,5*(16)</t>
  </si>
  <si>
    <t>122201102R00</t>
  </si>
  <si>
    <t>Odkopávky nezapažené v hor. 3 do 1000 m3</t>
  </si>
  <si>
    <t>odečteno z el. PD::</t>
  </si>
  <si>
    <t>skladba B:</t>
  </si>
  <si>
    <t/>
  </si>
  <si>
    <t>0,38*550,81</t>
  </si>
  <si>
    <t>rozšíření pod obrubníky, přídlažbu:</t>
  </si>
  <si>
    <t>(0,38+0,1)*0,5*144,6</t>
  </si>
  <si>
    <t>odpočet bouraných ploch:-(0,05+0,2)*167</t>
  </si>
  <si>
    <t>-(0,15+0,2)*103,7</t>
  </si>
  <si>
    <t>122201109R00</t>
  </si>
  <si>
    <t>Příplatek za lepivost - odkopávky v hor. 3</t>
  </si>
  <si>
    <t>50%:0,5*165,9668</t>
  </si>
  <si>
    <t>Odkopávky nezapažené v hor. 3 do 1000 m3, pro sanaci v případě potřeby</t>
  </si>
  <si>
    <t>odkopávka pro sanaci aktivní zóny zemní pláně, výměna zeminy za ŠD0/63 nebo BR 0/90 tl. 300 mm:</t>
  </si>
  <si>
    <t>tl.300 mm:</t>
  </si>
  <si>
    <t>Začátek provozního součtu</t>
  </si>
  <si>
    <t xml:space="preserve">  550,81</t>
  </si>
  <si>
    <t xml:space="preserve">  rozšíření pod obrubníky, přídlažbu:</t>
  </si>
  <si>
    <t xml:space="preserve">  0,5*144,6</t>
  </si>
  <si>
    <t xml:space="preserve">  Mezisoučet</t>
  </si>
  <si>
    <t>Konec provozního součtu</t>
  </si>
  <si>
    <t>0,3*623,11</t>
  </si>
  <si>
    <t>50%:0,5*186,933</t>
  </si>
  <si>
    <t>139601102R00</t>
  </si>
  <si>
    <t>Ruční výkop jam, rýh a šachet v hornině tř. 3</t>
  </si>
  <si>
    <t>ruční odkopávky kolem kořenového systému stávajícícch stromů:0,46*2,5*1,25*2</t>
  </si>
  <si>
    <t>výkop pro uložení kabelového vedení do chráničky:</t>
  </si>
  <si>
    <t>sdělovací vedení CETIN:0,4*0,8*(14,5+25)</t>
  </si>
  <si>
    <t>sdělovací vedení Vodafone:0,4*0,8*(7+7,5+2,5)</t>
  </si>
  <si>
    <t>kabelové vedení NN:0,4*0,8*(16)</t>
  </si>
  <si>
    <t>162301102R00</t>
  </si>
  <si>
    <t>Vodorovné přemístění výkopku z hor.1-4 do 1000 m</t>
  </si>
  <si>
    <t>pro zpětný zásyp na mezideponii a zpět:2*20,276</t>
  </si>
  <si>
    <t>162701105R00</t>
  </si>
  <si>
    <t>Vodorovné přemístění výkopku z hor.1-4 do 10000 m</t>
  </si>
  <si>
    <t>na skládku:</t>
  </si>
  <si>
    <t>odkopávky:</t>
  </si>
  <si>
    <t>165,9668</t>
  </si>
  <si>
    <t>26,075</t>
  </si>
  <si>
    <t>odpočet, zpětný zásyp:</t>
  </si>
  <si>
    <t>-20,276</t>
  </si>
  <si>
    <t>pro sanaci zemní pláně v případě provádění:</t>
  </si>
  <si>
    <t>186,933</t>
  </si>
  <si>
    <t>162701109R00</t>
  </si>
  <si>
    <t>Příplatek k vod. přemístění hor.1-4 za další 1 km</t>
  </si>
  <si>
    <t>20 km:</t>
  </si>
  <si>
    <t>10*165,9668</t>
  </si>
  <si>
    <t>10*26,075</t>
  </si>
  <si>
    <t>-10*20,276</t>
  </si>
  <si>
    <t>10*186,933</t>
  </si>
  <si>
    <t>167101101R00</t>
  </si>
  <si>
    <t>Nakládání výkopku z hor.1-4 v množství do 100 m3</t>
  </si>
  <si>
    <t>pro zpětný zásyp:20,276</t>
  </si>
  <si>
    <t>171201201R00</t>
  </si>
  <si>
    <t>Uložení sypaniny na skl.-sypanina na výšku přes 2m</t>
  </si>
  <si>
    <t>174101102R00</t>
  </si>
  <si>
    <t>Zásyp ruční se zhutněním</t>
  </si>
  <si>
    <t>zpětný zásyp za obrubník:0,2*0,3*144,6</t>
  </si>
  <si>
    <t>zásyp po uložení kabelového vedení do chráničky:</t>
  </si>
  <si>
    <t>sdělovací vedení CETIN:0,4*0,4*(14,5+25)</t>
  </si>
  <si>
    <t>sdělovací vedení Vodafone:0,4*0,4*(7+7,5+2,5)</t>
  </si>
  <si>
    <t>kabelové vedení NN:0,4*0,4*(16)</t>
  </si>
  <si>
    <t>175200022RAD</t>
  </si>
  <si>
    <t>Obsyp objektu štěrkopískem, dovoz štěrkopísku</t>
  </si>
  <si>
    <t>POL2_0</t>
  </si>
  <si>
    <t>kolem kořenového systému stávajícícch stromů:0,15*2,5*1,25*2</t>
  </si>
  <si>
    <t>180405111R00</t>
  </si>
  <si>
    <t>Založení trávníků ve veget. prefa.výsevem v rovině</t>
  </si>
  <si>
    <t>ve vegetační dlažbě:551,8-86,605</t>
  </si>
  <si>
    <t>00572400R</t>
  </si>
  <si>
    <t>Směs travní parková</t>
  </si>
  <si>
    <t>kg</t>
  </si>
  <si>
    <t>POL3_0</t>
  </si>
  <si>
    <t>10kg/100m2:465,195/100*10</t>
  </si>
  <si>
    <t>181101102R00</t>
  </si>
  <si>
    <t>Úprava pláně v zářezech v hor. 1-4, se zhutněním</t>
  </si>
  <si>
    <t>550,81</t>
  </si>
  <si>
    <t>0,5*144,6</t>
  </si>
  <si>
    <t>184802111R00</t>
  </si>
  <si>
    <t>Chem. odplevelení před založ. postřikem, v rovině</t>
  </si>
  <si>
    <t>184807111R00</t>
  </si>
  <si>
    <t>Ochrana stromu bedněním - zřízení</t>
  </si>
  <si>
    <t>ochrana stávajících stromů:0,75*4*2*2</t>
  </si>
  <si>
    <t>184807112R00</t>
  </si>
  <si>
    <t>Ochrana stromu bedněním - odstranění</t>
  </si>
  <si>
    <t>12</t>
  </si>
  <si>
    <t>185851111R00</t>
  </si>
  <si>
    <t>Dovoz vody pro zálivku rostlin do 6 km</t>
  </si>
  <si>
    <t>1m3/50m2:465,195/50</t>
  </si>
  <si>
    <t>185803111R00</t>
  </si>
  <si>
    <t>Ošetření trávníku v rovině</t>
  </si>
  <si>
    <t>465,195</t>
  </si>
  <si>
    <t>111104211R00</t>
  </si>
  <si>
    <t>Pokosení trávníku parkov. svah do 1:5, odvoz 20 km</t>
  </si>
  <si>
    <t>199000002R00</t>
  </si>
  <si>
    <t>Poplatek za skládku horniny 1- 4</t>
  </si>
  <si>
    <t>289970111R00</t>
  </si>
  <si>
    <t>Vrstva geotextilie 300g/m2</t>
  </si>
  <si>
    <t>kolem kořenového systému stávajícícch stromů:2,5*1,25*2</t>
  </si>
  <si>
    <t>564571113R00</t>
  </si>
  <si>
    <t>Zřízení podsypu/podkladu ze sypaniny tl. 27 cm</t>
  </si>
  <si>
    <t>skladba B, prům. tl. 270 mm:</t>
  </si>
  <si>
    <t>konstrukční princip 2, pro osobní automobily:</t>
  </si>
  <si>
    <t>15% humózní zemina, 15% zemina tř. 2, 70% ŠD 0/32:</t>
  </si>
  <si>
    <t>583417003R</t>
  </si>
  <si>
    <t>Kamenivo drcené frakce  0/32 A Jihomor.kraj</t>
  </si>
  <si>
    <t>t</t>
  </si>
  <si>
    <t>70% ŠD 0/32:</t>
  </si>
  <si>
    <t>1,9t/m3:0,27*550,81*0,7*1,9</t>
  </si>
  <si>
    <t>596910 PC</t>
  </si>
  <si>
    <t>Zemina násypová tř. 2</t>
  </si>
  <si>
    <t>15% zemina tř. 2:</t>
  </si>
  <si>
    <t>1,8t/m3:0,27*550,81*0,15*1,8</t>
  </si>
  <si>
    <t>10364-PC</t>
  </si>
  <si>
    <t>Zemina humózní</t>
  </si>
  <si>
    <t>15% humózní zemina:</t>
  </si>
  <si>
    <t>564782111R00</t>
  </si>
  <si>
    <t>Podklad ze štěrkodrti 0-63 po zhut. tl. 30 cm</t>
  </si>
  <si>
    <t>sanace aktivní zóny zemní pláně tříděným betonovým reyklátem fr. 0/90, tl. 300mm v případě neúnosného podloží:</t>
  </si>
  <si>
    <t>564831111R00</t>
  </si>
  <si>
    <t>Podklad ze štěrkodrti po zhutnění tloušťky 10 cm</t>
  </si>
  <si>
    <t>pod obrubníky:</t>
  </si>
  <si>
    <t>568111111R00</t>
  </si>
  <si>
    <t>Zřízení vrstvy z geotextilie skl.do 1:5, š.do 3 m</t>
  </si>
  <si>
    <t>parkovací a odstavné plochy:</t>
  </si>
  <si>
    <t>551,80</t>
  </si>
  <si>
    <t>673131-PC</t>
  </si>
  <si>
    <t>Síťovina pod vegetační dlažbu, mesh</t>
  </si>
  <si>
    <t>551,8</t>
  </si>
  <si>
    <t>ztartné 20%:0,2*551,8</t>
  </si>
  <si>
    <t>596215021R00</t>
  </si>
  <si>
    <t>Kladení zámkové dlažby tl. 6 cm do drtě tl. 5 cm</t>
  </si>
  <si>
    <t>parkovací stání, vyhrazené:67,03</t>
  </si>
  <si>
    <t>parkovací stání, oddělovací stání V10b, 2 řady:0,15*4,5*29</t>
  </si>
  <si>
    <t>59245-PC</t>
  </si>
  <si>
    <t>Dlažba bet., kostky 5x75x75 cm, přírodní, pro vegetační dlažbu</t>
  </si>
  <si>
    <t>-1*3</t>
  </si>
  <si>
    <t>ztratné 1%:0,01*64,03</t>
  </si>
  <si>
    <t>Dlažba bet., kostky 5x75x75 cm, červená, pro vegetační dlažbu</t>
  </si>
  <si>
    <t>parkovací stání ZTP, symbol O1, V10f:1*3</t>
  </si>
  <si>
    <t>ztratné 1%:0,01*22,575</t>
  </si>
  <si>
    <t>596921213R00</t>
  </si>
  <si>
    <t>Kladení plast.veget.dlaždic,lože 30mm,pl.do 500 m2</t>
  </si>
  <si>
    <t>283245-PC</t>
  </si>
  <si>
    <t>Tvárnice vegetační PP, 60/400/800</t>
  </si>
  <si>
    <t>ztratné 1%:0,01*551,8</t>
  </si>
  <si>
    <t>596921291R00</t>
  </si>
  <si>
    <t>Přípl.za výpl.spár veg.plast.dlaždic,bez dodávky</t>
  </si>
  <si>
    <t>výplň vegetační dlažby vrstvvou pro zatravnění:</t>
  </si>
  <si>
    <t>(551,8-86,605)*0,06</t>
  </si>
  <si>
    <t>917862111R00</t>
  </si>
  <si>
    <t>Osazení stojat. obrub.bet. s opěrou,lože z C 25/30</t>
  </si>
  <si>
    <t>1,6+5,65+21,25+1,6+5,65</t>
  </si>
  <si>
    <t>1,6+5,65+12,85+5,65+1,6</t>
  </si>
  <si>
    <t>1,6+5,65+28,75+5,65+1,6</t>
  </si>
  <si>
    <t>1,6+5,65+23,75+5,65+1,6</t>
  </si>
  <si>
    <t>59217010R</t>
  </si>
  <si>
    <t>Obrubník silniční betonový 150/250/1000, přírodní</t>
  </si>
  <si>
    <t>kus</t>
  </si>
  <si>
    <t>144,6</t>
  </si>
  <si>
    <t>odpočet:</t>
  </si>
  <si>
    <t>-19,3</t>
  </si>
  <si>
    <t>-2</t>
  </si>
  <si>
    <t>ztratné 1%:0,01*123,3</t>
  </si>
  <si>
    <t>59217476R</t>
  </si>
  <si>
    <t>Obrubník silniční nájezdový 1000/150/150 šedý</t>
  </si>
  <si>
    <t>4,5+1,6</t>
  </si>
  <si>
    <t>5,5+1,6</t>
  </si>
  <si>
    <t>ztratné 1%:0,01*19,3</t>
  </si>
  <si>
    <t>59217481R</t>
  </si>
  <si>
    <t>Obrubník silniční přechodový P 1000/150/150-250</t>
  </si>
  <si>
    <t>úsek 1:2</t>
  </si>
  <si>
    <t>ztratné 1%:0,01*2</t>
  </si>
  <si>
    <t>917932131R00</t>
  </si>
  <si>
    <t>Osazení betonové prefa přídlažby do lože z C25/30</t>
  </si>
  <si>
    <t>vnitroblok:55,9+3+139+28</t>
  </si>
  <si>
    <t>271,5</t>
  </si>
  <si>
    <t>592162116R</t>
  </si>
  <si>
    <t>Přídlažba silniční nízká  ABK 50/25/8 přírodní</t>
  </si>
  <si>
    <t>úsek 2:497,45/0,5</t>
  </si>
  <si>
    <t>ztratné 1%:0,01*994,9</t>
  </si>
  <si>
    <t>918101111R00</t>
  </si>
  <si>
    <t>Lože pod obrubníky nebo obruby dlažeb z C 25/30</t>
  </si>
  <si>
    <t>lpříplatek za lože 5cm nad 10 cm pod obrubníky, přídlažby:</t>
  </si>
  <si>
    <t>Obrubník silniční, přídlažba:</t>
  </si>
  <si>
    <t>obruba:0,05*0,5*144,6</t>
  </si>
  <si>
    <t>899331111R00</t>
  </si>
  <si>
    <t>Výšková úprava vstupu do 20 cm, poklopu</t>
  </si>
  <si>
    <t>914001121RT6</t>
  </si>
  <si>
    <t>Osaz.svislé dopr.značky a sloupku,Al patka, základ, včetně dodávky sloupku a značky</t>
  </si>
  <si>
    <t>nové SDZ:</t>
  </si>
  <si>
    <t>vyhrazené stání IP12 se symbolem O1:3</t>
  </si>
  <si>
    <t>979082213R00</t>
  </si>
  <si>
    <t>Vodorovná doprava suti po suchu do 1 km</t>
  </si>
  <si>
    <t>pol. 1:23,046</t>
  </si>
  <si>
    <t>pol. 2:119,108</t>
  </si>
  <si>
    <t>pol. 3:37,332</t>
  </si>
  <si>
    <t>979082219R00</t>
  </si>
  <si>
    <t>Příplatek za dopravu suti po suchu za další 1 km</t>
  </si>
  <si>
    <t>do 20km:19*179,486</t>
  </si>
  <si>
    <t>979084213R00</t>
  </si>
  <si>
    <t>Vodorovná doprava vybour. hmot po suchu do 1 km</t>
  </si>
  <si>
    <t>kusovitost nad 30 cm:</t>
  </si>
  <si>
    <t>pol. 4:14,179</t>
  </si>
  <si>
    <t>pol. 5:12,15</t>
  </si>
  <si>
    <t>979084219R00</t>
  </si>
  <si>
    <t>Příplatek k dopravě vybour.hmot za dalších 5 km</t>
  </si>
  <si>
    <t>do 20km:19/5*26,329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</si>
  <si>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</si>
  <si>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</si>
  <si>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</si>
  <si>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</si>
  <si>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</si>
  <si>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</si>
  <si>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</si>
  <si>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</si>
  <si>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998223011R00</t>
  </si>
  <si>
    <t>Přesun hmot, pozemní komunikace, kryt dlážděný</t>
  </si>
  <si>
    <t>1:1,72494</t>
  </si>
  <si>
    <t>2:0,00313</t>
  </si>
  <si>
    <t>5:955,6145</t>
  </si>
  <si>
    <t>91:0,3552</t>
  </si>
  <si>
    <t>M46:11,63891</t>
  </si>
  <si>
    <t>998276101R00</t>
  </si>
  <si>
    <t>Přesun hmot, trubní vedení plastová, otevř. výkop</t>
  </si>
  <si>
    <t>8:0,86188</t>
  </si>
  <si>
    <t>175101101RT2</t>
  </si>
  <si>
    <t>Obsyp potrubí bez prohození sypaniny, s dodáním štěrkopísku frakce 0 - 4 mm</t>
  </si>
  <si>
    <t>pro uložení kabelového vedení do chráničky:</t>
  </si>
  <si>
    <t>sdělovací vedení CETIN:0,4*0,3*(20)</t>
  </si>
  <si>
    <t>sdělovací vedení Vodafone:0,4*0,3*(15)</t>
  </si>
  <si>
    <t>kabelové vedení NN:0,4*0,3*(5)</t>
  </si>
  <si>
    <t>451572111R00</t>
  </si>
  <si>
    <t>Lože z kameniva těženého 0 - 4 mm</t>
  </si>
  <si>
    <t>sdělovací vedení CETIN:0,4*0,1*(39,5)</t>
  </si>
  <si>
    <t>sdělovací vedení Vodafone:0,4*0,1*(17)</t>
  </si>
  <si>
    <t>kabelové vedení NN:0,4*0,1*(16)</t>
  </si>
  <si>
    <t>460490012RT1</t>
  </si>
  <si>
    <t>Fólie výstražná z PVC, šířka 33 cm, fólie PVC šířka 33 cm</t>
  </si>
  <si>
    <t>sdělovací vedení CETIN:39,5</t>
  </si>
  <si>
    <t>sdělovací vedení Vodafone:17</t>
  </si>
  <si>
    <t>kabelové vedení NN:16</t>
  </si>
  <si>
    <t>460510321R00</t>
  </si>
  <si>
    <t>Chránička kabelová dělená , DN 110 mm</t>
  </si>
  <si>
    <t>uložení kabelového vedení do chráničky:</t>
  </si>
  <si>
    <t>rezervní CETIN:6,5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</si>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</sst>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16" fillId="0" borderId="33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1000000}"/>
  </cellStyles>
  <dxfs count="1">
    <dxf>
      <font>
        <color auto="1"/>
      </font>
      <fill>
        <patternFill>
          <bgColor rgb="FF99CCFF"/>
        </patternFill>
      </fill>
    </dxf>
  </dxfs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5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43" t="s">
        <v>42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5">
      <c r="A2" s="4"/>
      <c r="B2" s="81" t="s">
        <v>40</v>
      </c>
      <c r="C2" s="82"/>
      <c r="D2" s="228" t="s">
        <v>46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5">
      <c r="A3" s="4"/>
      <c r="B3" s="83" t="s">
        <v>45</v>
      </c>
      <c r="C3" s="84"/>
      <c r="D3" s="256" t="s">
        <v>43</v>
      </c>
      <c r="E3" s="257"/>
      <c r="F3" s="257"/>
      <c r="G3" s="257"/>
      <c r="H3" s="257"/>
      <c r="I3" s="257"/>
      <c r="J3" s="258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54"/>
      <c r="E12" s="254"/>
      <c r="F12" s="254"/>
      <c r="G12" s="254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55"/>
      <c r="E13" s="255"/>
      <c r="F13" s="255"/>
      <c r="G13" s="255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4"/>
      <c r="F15" s="234"/>
      <c r="G15" s="252"/>
      <c r="H15" s="252"/>
      <c r="I15" s="252" t="s">
        <v>28</v>
      </c>
      <c r="J15" s="253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31"/>
      <c r="F16" s="232"/>
      <c r="G16" s="231"/>
      <c r="H16" s="232"/>
      <c r="I16" s="231">
        <f>SUMIF(F47:F54,A16,I47:I54)+SUMIF(F47:F54,"PSU",I47:I54)</f>
        <v>0</v>
      </c>
      <c r="J16" s="233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31"/>
      <c r="F17" s="232"/>
      <c r="G17" s="231"/>
      <c r="H17" s="232"/>
      <c r="I17" s="231">
        <f>SUMIF(F47:F54,A17,I47:I54)</f>
        <v>0</v>
      </c>
      <c r="J17" s="233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31"/>
      <c r="F18" s="232"/>
      <c r="G18" s="231"/>
      <c r="H18" s="232"/>
      <c r="I18" s="231">
        <f>SUMIF(F47:F54,A18,I47:I54)</f>
        <v>0</v>
      </c>
      <c r="J18" s="233"/>
    </row>
    <row r="19" spans="1:10" ht="23.25" customHeight="1" x14ac:dyDescent="0.25">
      <c r="A19" s="141" t="s">
        <v>68</v>
      </c>
      <c r="B19" s="142" t="s">
        <v>26</v>
      </c>
      <c r="C19" s="58"/>
      <c r="D19" s="59"/>
      <c r="E19" s="231"/>
      <c r="F19" s="232"/>
      <c r="G19" s="231"/>
      <c r="H19" s="232"/>
      <c r="I19" s="231">
        <f>SUMIF(F47:F54,A19,I47:I54)</f>
        <v>0</v>
      </c>
      <c r="J19" s="233"/>
    </row>
    <row r="20" spans="1:10" ht="23.25" customHeight="1" x14ac:dyDescent="0.25">
      <c r="A20" s="141" t="s">
        <v>69</v>
      </c>
      <c r="B20" s="142" t="s">
        <v>27</v>
      </c>
      <c r="C20" s="58"/>
      <c r="D20" s="59"/>
      <c r="E20" s="231"/>
      <c r="F20" s="232"/>
      <c r="G20" s="231"/>
      <c r="H20" s="232"/>
      <c r="I20" s="231">
        <f>SUMIF(F47:F54,A20,I47:I54)</f>
        <v>0</v>
      </c>
      <c r="J20" s="233"/>
    </row>
    <row r="21" spans="1:10" ht="23.25" customHeight="1" x14ac:dyDescent="0.25">
      <c r="A21" s="4"/>
      <c r="B21" s="74" t="s">
        <v>28</v>
      </c>
      <c r="C21" s="75"/>
      <c r="D21" s="76"/>
      <c r="E21" s="241"/>
      <c r="F21" s="250"/>
      <c r="G21" s="241"/>
      <c r="H21" s="250"/>
      <c r="I21" s="241">
        <f>SUM(I16:J20)</f>
        <v>0</v>
      </c>
      <c r="J21" s="242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9">
        <f>ZakladDPHSniVypocet</f>
        <v>0</v>
      </c>
      <c r="H23" s="240"/>
      <c r="I23" s="24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9">
        <f>ZakladDPHZaklVypocet</f>
        <v>0</v>
      </c>
      <c r="H25" s="240"/>
      <c r="I25" s="24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6">
        <f>ZakladDPHZakl*SazbaDPH2/100</f>
        <v>0</v>
      </c>
      <c r="H26" s="247"/>
      <c r="I26" s="247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8">
        <f>0</f>
        <v>0</v>
      </c>
      <c r="H27" s="248"/>
      <c r="I27" s="248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9">
        <f>ZakladDPHSni+DPHSni+ZakladDPHZakl+DPHZakl+Zaokrouhleni</f>
        <v>0</v>
      </c>
      <c r="H29" s="249"/>
      <c r="I29" s="249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9" t="s">
        <v>46</v>
      </c>
      <c r="D39" s="220"/>
      <c r="E39" s="220"/>
      <c r="F39" s="108">
        <f>'Rozpočet Pol'!AC357</f>
        <v>0</v>
      </c>
      <c r="G39" s="109">
        <f>'Rozpočet Pol'!AD357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21" t="s">
        <v>48</v>
      </c>
      <c r="C40" s="222"/>
      <c r="D40" s="222"/>
      <c r="E40" s="22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24" t="s">
        <v>28</v>
      </c>
      <c r="J46" s="224"/>
    </row>
    <row r="47" spans="1:10" ht="25.5" customHeight="1" x14ac:dyDescent="0.25">
      <c r="A47" s="122"/>
      <c r="B47" s="130" t="s">
        <v>52</v>
      </c>
      <c r="C47" s="226" t="s">
        <v>53</v>
      </c>
      <c r="D47" s="227"/>
      <c r="E47" s="227"/>
      <c r="F47" s="132" t="s">
        <v>23</v>
      </c>
      <c r="G47" s="133"/>
      <c r="H47" s="133"/>
      <c r="I47" s="225">
        <f>'Rozpočet Pol'!G8</f>
        <v>0</v>
      </c>
      <c r="J47" s="225"/>
    </row>
    <row r="48" spans="1:10" ht="25.5" customHeight="1" x14ac:dyDescent="0.25">
      <c r="A48" s="122"/>
      <c r="B48" s="124" t="s">
        <v>54</v>
      </c>
      <c r="C48" s="214" t="s">
        <v>55</v>
      </c>
      <c r="D48" s="215"/>
      <c r="E48" s="215"/>
      <c r="F48" s="134" t="s">
        <v>23</v>
      </c>
      <c r="G48" s="135"/>
      <c r="H48" s="135"/>
      <c r="I48" s="213">
        <f>'Rozpočet Pol'!G156</f>
        <v>0</v>
      </c>
      <c r="J48" s="213"/>
    </row>
    <row r="49" spans="1:10" ht="25.5" customHeight="1" x14ac:dyDescent="0.25">
      <c r="A49" s="122"/>
      <c r="B49" s="124" t="s">
        <v>56</v>
      </c>
      <c r="C49" s="214" t="s">
        <v>57</v>
      </c>
      <c r="D49" s="215"/>
      <c r="E49" s="215"/>
      <c r="F49" s="134" t="s">
        <v>23</v>
      </c>
      <c r="G49" s="135"/>
      <c r="H49" s="135"/>
      <c r="I49" s="213">
        <f>'Rozpočet Pol'!G159</f>
        <v>0</v>
      </c>
      <c r="J49" s="213"/>
    </row>
    <row r="50" spans="1:10" ht="25.5" customHeight="1" x14ac:dyDescent="0.25">
      <c r="A50" s="122"/>
      <c r="B50" s="124" t="s">
        <v>58</v>
      </c>
      <c r="C50" s="214" t="s">
        <v>59</v>
      </c>
      <c r="D50" s="215"/>
      <c r="E50" s="215"/>
      <c r="F50" s="134" t="s">
        <v>23</v>
      </c>
      <c r="G50" s="135"/>
      <c r="H50" s="135"/>
      <c r="I50" s="213">
        <f>'Rozpočet Pol'!G289</f>
        <v>0</v>
      </c>
      <c r="J50" s="213"/>
    </row>
    <row r="51" spans="1:10" ht="25.5" customHeight="1" x14ac:dyDescent="0.25">
      <c r="A51" s="122"/>
      <c r="B51" s="124" t="s">
        <v>60</v>
      </c>
      <c r="C51" s="214" t="s">
        <v>61</v>
      </c>
      <c r="D51" s="215"/>
      <c r="E51" s="215"/>
      <c r="F51" s="134" t="s">
        <v>23</v>
      </c>
      <c r="G51" s="135"/>
      <c r="H51" s="135"/>
      <c r="I51" s="213">
        <f>'Rozpočet Pol'!G291</f>
        <v>0</v>
      </c>
      <c r="J51" s="213"/>
    </row>
    <row r="52" spans="1:10" ht="25.5" customHeight="1" x14ac:dyDescent="0.25">
      <c r="A52" s="122"/>
      <c r="B52" s="124" t="s">
        <v>62</v>
      </c>
      <c r="C52" s="214" t="s">
        <v>63</v>
      </c>
      <c r="D52" s="215"/>
      <c r="E52" s="215"/>
      <c r="F52" s="134" t="s">
        <v>23</v>
      </c>
      <c r="G52" s="135"/>
      <c r="H52" s="135"/>
      <c r="I52" s="213">
        <f>'Rozpočet Pol'!G295</f>
        <v>0</v>
      </c>
      <c r="J52" s="213"/>
    </row>
    <row r="53" spans="1:10" ht="25.5" customHeight="1" x14ac:dyDescent="0.25">
      <c r="A53" s="122"/>
      <c r="B53" s="124" t="s">
        <v>64</v>
      </c>
      <c r="C53" s="214" t="s">
        <v>65</v>
      </c>
      <c r="D53" s="215"/>
      <c r="E53" s="215"/>
      <c r="F53" s="134" t="s">
        <v>23</v>
      </c>
      <c r="G53" s="135"/>
      <c r="H53" s="135"/>
      <c r="I53" s="213">
        <f>'Rozpočet Pol'!G321</f>
        <v>0</v>
      </c>
      <c r="J53" s="213"/>
    </row>
    <row r="54" spans="1:10" ht="25.5" customHeight="1" x14ac:dyDescent="0.25">
      <c r="A54" s="122"/>
      <c r="B54" s="131" t="s">
        <v>66</v>
      </c>
      <c r="C54" s="217" t="s">
        <v>67</v>
      </c>
      <c r="D54" s="218"/>
      <c r="E54" s="218"/>
      <c r="F54" s="136" t="s">
        <v>25</v>
      </c>
      <c r="G54" s="137"/>
      <c r="H54" s="137"/>
      <c r="I54" s="216">
        <f>'Rozpočet Pol'!G330</f>
        <v>0</v>
      </c>
      <c r="J54" s="216"/>
    </row>
    <row r="55" spans="1:10" ht="25.5" customHeight="1" x14ac:dyDescent="0.25">
      <c r="A55" s="123"/>
      <c r="B55" s="127" t="s">
        <v>1</v>
      </c>
      <c r="C55" s="127"/>
      <c r="D55" s="128"/>
      <c r="E55" s="128"/>
      <c r="F55" s="138"/>
      <c r="G55" s="139"/>
      <c r="H55" s="139"/>
      <c r="I55" s="212">
        <f>SUM(I47:I54)</f>
        <v>0</v>
      </c>
      <c r="J55" s="212"/>
    </row>
    <row r="56" spans="1:10" x14ac:dyDescent="0.25">
      <c r="F56" s="140"/>
      <c r="G56" s="96"/>
      <c r="H56" s="140"/>
      <c r="I56" s="96"/>
      <c r="J56" s="96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</sheetData>
  <sheetProtection algorithmName="SHA-512" hashValue="Z4fheau9dWxNj7nqQPp+PEnanauuMXmWGiU10g5UBRIH/2Jac8ifkGi02jzb2TUAJYhc1WPsNsYHlCtui2KMgQ==" saltValue="L1M27aCj5Rdx6HYsHIRCe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9" t="s">
        <v>6</v>
      </c>
      <c r="B1" s="259"/>
      <c r="C1" s="260"/>
      <c r="D1" s="259"/>
      <c r="E1" s="259"/>
      <c r="F1" s="259"/>
      <c r="G1" s="259"/>
    </row>
    <row r="2" spans="1:7" ht="24.9" customHeight="1" x14ac:dyDescent="0.25">
      <c r="A2" s="79" t="s">
        <v>41</v>
      </c>
      <c r="B2" s="78"/>
      <c r="C2" s="261"/>
      <c r="D2" s="261"/>
      <c r="E2" s="261"/>
      <c r="F2" s="261"/>
      <c r="G2" s="262"/>
    </row>
    <row r="3" spans="1:7" ht="24.9" hidden="1" customHeight="1" x14ac:dyDescent="0.25">
      <c r="A3" s="79" t="s">
        <v>7</v>
      </c>
      <c r="B3" s="78"/>
      <c r="C3" s="261"/>
      <c r="D3" s="261"/>
      <c r="E3" s="261"/>
      <c r="F3" s="261"/>
      <c r="G3" s="262"/>
    </row>
    <row r="4" spans="1:7" ht="24.9" hidden="1" customHeight="1" x14ac:dyDescent="0.25">
      <c r="A4" s="79" t="s">
        <v>8</v>
      </c>
      <c r="B4" s="78"/>
      <c r="C4" s="261"/>
      <c r="D4" s="261"/>
      <c r="E4" s="261"/>
      <c r="F4" s="261"/>
      <c r="G4" s="26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367"/>
  <sheetViews>
    <sheetView tabSelected="1" workbookViewId="0">
      <selection activeCell="V10" sqref="V10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3">
      <c r="A1" s="263" t="s">
        <v>6</v>
      </c>
      <c r="B1" s="263"/>
      <c r="C1" s="263"/>
      <c r="D1" s="263"/>
      <c r="E1" s="263"/>
      <c r="F1" s="263"/>
      <c r="G1" s="263"/>
      <c r="AE1" t="s">
        <v>71</v>
      </c>
    </row>
    <row r="2" spans="1:60" ht="24.9" customHeight="1" x14ac:dyDescent="0.25">
      <c r="A2" s="145" t="s">
        <v>70</v>
      </c>
      <c r="B2" s="143"/>
      <c r="C2" s="264" t="s">
        <v>46</v>
      </c>
      <c r="D2" s="265"/>
      <c r="E2" s="265"/>
      <c r="F2" s="265"/>
      <c r="G2" s="266"/>
      <c r="AE2" t="s">
        <v>72</v>
      </c>
    </row>
    <row r="3" spans="1:60" ht="24.9" customHeight="1" x14ac:dyDescent="0.25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73</v>
      </c>
    </row>
    <row r="4" spans="1:60" ht="24.9" hidden="1" customHeight="1" x14ac:dyDescent="0.25">
      <c r="A4" s="146" t="s">
        <v>8</v>
      </c>
      <c r="B4" s="144"/>
      <c r="C4" s="267"/>
      <c r="D4" s="268"/>
      <c r="E4" s="268"/>
      <c r="F4" s="268"/>
      <c r="G4" s="269"/>
      <c r="AE4" t="s">
        <v>74</v>
      </c>
    </row>
    <row r="5" spans="1:60" hidden="1" x14ac:dyDescent="0.25">
      <c r="A5" s="147" t="s">
        <v>75</v>
      </c>
      <c r="B5" s="148"/>
      <c r="C5" s="149"/>
      <c r="D5" s="150"/>
      <c r="E5" s="150"/>
      <c r="F5" s="150"/>
      <c r="G5" s="151"/>
      <c r="AE5" t="s">
        <v>76</v>
      </c>
    </row>
    <row r="7" spans="1:60" ht="39.6" x14ac:dyDescent="0.25">
      <c r="A7" s="156" t="s">
        <v>77</v>
      </c>
      <c r="B7" s="157" t="s">
        <v>78</v>
      </c>
      <c r="C7" s="157" t="s">
        <v>79</v>
      </c>
      <c r="D7" s="156" t="s">
        <v>80</v>
      </c>
      <c r="E7" s="156" t="s">
        <v>81</v>
      </c>
      <c r="F7" s="152" t="s">
        <v>82</v>
      </c>
      <c r="G7" s="181" t="s">
        <v>28</v>
      </c>
      <c r="H7" s="182" t="s">
        <v>29</v>
      </c>
      <c r="I7" s="182" t="s">
        <v>83</v>
      </c>
      <c r="J7" s="182" t="s">
        <v>30</v>
      </c>
      <c r="K7" s="182" t="s">
        <v>84</v>
      </c>
      <c r="L7" s="182" t="s">
        <v>85</v>
      </c>
      <c r="M7" s="182" t="s">
        <v>86</v>
      </c>
      <c r="N7" s="182" t="s">
        <v>87</v>
      </c>
      <c r="O7" s="182" t="s">
        <v>88</v>
      </c>
      <c r="P7" s="182" t="s">
        <v>89</v>
      </c>
      <c r="Q7" s="182" t="s">
        <v>90</v>
      </c>
      <c r="R7" s="182" t="s">
        <v>91</v>
      </c>
      <c r="S7" s="182" t="s">
        <v>92</v>
      </c>
      <c r="T7" s="182" t="s">
        <v>93</v>
      </c>
      <c r="U7" s="159" t="s">
        <v>94</v>
      </c>
    </row>
    <row r="8" spans="1:60" x14ac:dyDescent="0.25">
      <c r="A8" s="183" t="s">
        <v>95</v>
      </c>
      <c r="B8" s="184" t="s">
        <v>52</v>
      </c>
      <c r="C8" s="185" t="s">
        <v>53</v>
      </c>
      <c r="D8" s="186"/>
      <c r="E8" s="187"/>
      <c r="F8" s="188"/>
      <c r="G8" s="188">
        <f>SUMIF(AE9:AE155,"&lt;&gt;NOR",G9:G155)</f>
        <v>0</v>
      </c>
      <c r="H8" s="188"/>
      <c r="I8" s="188">
        <f>SUM(I9:I155)</f>
        <v>0</v>
      </c>
      <c r="J8" s="188"/>
      <c r="K8" s="188">
        <f>SUM(K9:K155)</f>
        <v>0</v>
      </c>
      <c r="L8" s="188"/>
      <c r="M8" s="188">
        <f>SUM(M9:M155)</f>
        <v>0</v>
      </c>
      <c r="N8" s="158"/>
      <c r="O8" s="158">
        <f>SUM(O9:O155)</f>
        <v>1.72495</v>
      </c>
      <c r="P8" s="158"/>
      <c r="Q8" s="158">
        <f>SUM(Q9:Q155)</f>
        <v>205.815</v>
      </c>
      <c r="R8" s="158"/>
      <c r="S8" s="158"/>
      <c r="T8" s="183"/>
      <c r="U8" s="158">
        <f>SUM(U9:U155)</f>
        <v>447.13000000000011</v>
      </c>
      <c r="AE8" t="s">
        <v>96</v>
      </c>
    </row>
    <row r="9" spans="1:60" outlineLevel="1" x14ac:dyDescent="0.25">
      <c r="A9" s="154">
        <v>1</v>
      </c>
      <c r="B9" s="160" t="s">
        <v>97</v>
      </c>
      <c r="C9" s="200" t="s">
        <v>98</v>
      </c>
      <c r="D9" s="162" t="s">
        <v>99</v>
      </c>
      <c r="E9" s="172">
        <v>167</v>
      </c>
      <c r="F9" s="284">
        <f>H9+J9</f>
        <v>0</v>
      </c>
      <c r="G9" s="178">
        <f>ROUND(E9*F9,2)</f>
        <v>0</v>
      </c>
      <c r="H9" s="179"/>
      <c r="I9" s="178">
        <f>ROUND(E9*H9,2)</f>
        <v>0</v>
      </c>
      <c r="J9" s="179"/>
      <c r="K9" s="178">
        <f>ROUND(E9*J9,2)</f>
        <v>0</v>
      </c>
      <c r="L9" s="178">
        <v>21</v>
      </c>
      <c r="M9" s="178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23.045999999999999</v>
      </c>
      <c r="R9" s="163"/>
      <c r="S9" s="163"/>
      <c r="T9" s="164">
        <v>0.16</v>
      </c>
      <c r="U9" s="163">
        <f>ROUND(E9*T9,2)</f>
        <v>26.72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201" t="s">
        <v>101</v>
      </c>
      <c r="D10" s="165"/>
      <c r="E10" s="173"/>
      <c r="F10" s="178"/>
      <c r="G10" s="178"/>
      <c r="H10" s="178"/>
      <c r="I10" s="178"/>
      <c r="J10" s="178"/>
      <c r="K10" s="178"/>
      <c r="L10" s="178"/>
      <c r="M10" s="178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201" t="s">
        <v>103</v>
      </c>
      <c r="D11" s="165"/>
      <c r="E11" s="173"/>
      <c r="F11" s="178"/>
      <c r="G11" s="178"/>
      <c r="H11" s="178"/>
      <c r="I11" s="178"/>
      <c r="J11" s="178"/>
      <c r="K11" s="178"/>
      <c r="L11" s="178"/>
      <c r="M11" s="178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102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201" t="s">
        <v>104</v>
      </c>
      <c r="D12" s="165"/>
      <c r="E12" s="173">
        <v>64.599999999999994</v>
      </c>
      <c r="F12" s="178"/>
      <c r="G12" s="178"/>
      <c r="H12" s="178"/>
      <c r="I12" s="178"/>
      <c r="J12" s="178"/>
      <c r="K12" s="178"/>
      <c r="L12" s="178"/>
      <c r="M12" s="178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201" t="s">
        <v>105</v>
      </c>
      <c r="D13" s="165"/>
      <c r="E13" s="173">
        <v>102.4</v>
      </c>
      <c r="F13" s="178"/>
      <c r="G13" s="178"/>
      <c r="H13" s="178"/>
      <c r="I13" s="178"/>
      <c r="J13" s="178"/>
      <c r="K13" s="178"/>
      <c r="L13" s="178"/>
      <c r="M13" s="178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102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202" t="s">
        <v>106</v>
      </c>
      <c r="D14" s="166"/>
      <c r="E14" s="174">
        <v>167</v>
      </c>
      <c r="F14" s="178"/>
      <c r="G14" s="178"/>
      <c r="H14" s="178"/>
      <c r="I14" s="178"/>
      <c r="J14" s="178"/>
      <c r="K14" s="178"/>
      <c r="L14" s="178"/>
      <c r="M14" s="178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102</v>
      </c>
      <c r="AF14" s="153">
        <v>1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>
        <v>2</v>
      </c>
      <c r="B15" s="160" t="s">
        <v>107</v>
      </c>
      <c r="C15" s="200" t="s">
        <v>108</v>
      </c>
      <c r="D15" s="162" t="s">
        <v>99</v>
      </c>
      <c r="E15" s="172">
        <v>270.7</v>
      </c>
      <c r="F15" s="284">
        <f>H15+J15</f>
        <v>0</v>
      </c>
      <c r="G15" s="178">
        <f>ROUND(E15*F15,2)</f>
        <v>0</v>
      </c>
      <c r="H15" s="179"/>
      <c r="I15" s="178">
        <f>ROUND(E15*H15,2)</f>
        <v>0</v>
      </c>
      <c r="J15" s="179"/>
      <c r="K15" s="178">
        <f>ROUND(E15*J15,2)</f>
        <v>0</v>
      </c>
      <c r="L15" s="178">
        <v>21</v>
      </c>
      <c r="M15" s="178">
        <f>G15*(1+L15/100)</f>
        <v>0</v>
      </c>
      <c r="N15" s="163">
        <v>0</v>
      </c>
      <c r="O15" s="163">
        <f>ROUND(E15*N15,5)</f>
        <v>0</v>
      </c>
      <c r="P15" s="163">
        <v>0.44</v>
      </c>
      <c r="Q15" s="163">
        <f>ROUND(E15*P15,5)</f>
        <v>119.108</v>
      </c>
      <c r="R15" s="163"/>
      <c r="S15" s="163"/>
      <c r="T15" s="164">
        <v>7.2999999999999995E-2</v>
      </c>
      <c r="U15" s="163">
        <f>ROUND(E15*T15,2)</f>
        <v>19.760000000000002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201" t="s">
        <v>101</v>
      </c>
      <c r="D16" s="165"/>
      <c r="E16" s="173"/>
      <c r="F16" s="178"/>
      <c r="G16" s="178"/>
      <c r="H16" s="178"/>
      <c r="I16" s="178"/>
      <c r="J16" s="178"/>
      <c r="K16" s="178"/>
      <c r="L16" s="178"/>
      <c r="M16" s="178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102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0.399999999999999" outlineLevel="1" x14ac:dyDescent="0.25">
      <c r="A17" s="154"/>
      <c r="B17" s="160"/>
      <c r="C17" s="201" t="s">
        <v>109</v>
      </c>
      <c r="D17" s="165"/>
      <c r="E17" s="173"/>
      <c r="F17" s="178"/>
      <c r="G17" s="178"/>
      <c r="H17" s="178"/>
      <c r="I17" s="178"/>
      <c r="J17" s="178"/>
      <c r="K17" s="178"/>
      <c r="L17" s="178"/>
      <c r="M17" s="178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102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201" t="s">
        <v>110</v>
      </c>
      <c r="D18" s="165"/>
      <c r="E18" s="173">
        <v>167</v>
      </c>
      <c r="F18" s="178"/>
      <c r="G18" s="178"/>
      <c r="H18" s="178"/>
      <c r="I18" s="178"/>
      <c r="J18" s="178"/>
      <c r="K18" s="178"/>
      <c r="L18" s="178"/>
      <c r="M18" s="178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102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201" t="s">
        <v>111</v>
      </c>
      <c r="D19" s="165"/>
      <c r="E19" s="173">
        <v>103.7</v>
      </c>
      <c r="F19" s="178"/>
      <c r="G19" s="178"/>
      <c r="H19" s="178"/>
      <c r="I19" s="178"/>
      <c r="J19" s="178"/>
      <c r="K19" s="178"/>
      <c r="L19" s="178"/>
      <c r="M19" s="178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102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/>
      <c r="B20" s="160"/>
      <c r="C20" s="202" t="s">
        <v>106</v>
      </c>
      <c r="D20" s="166"/>
      <c r="E20" s="174">
        <v>270.7</v>
      </c>
      <c r="F20" s="178"/>
      <c r="G20" s="178"/>
      <c r="H20" s="178"/>
      <c r="I20" s="178"/>
      <c r="J20" s="178"/>
      <c r="K20" s="178"/>
      <c r="L20" s="178"/>
      <c r="M20" s="178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102</v>
      </c>
      <c r="AF20" s="153">
        <v>1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>
        <v>3</v>
      </c>
      <c r="B21" s="160" t="s">
        <v>112</v>
      </c>
      <c r="C21" s="200" t="s">
        <v>113</v>
      </c>
      <c r="D21" s="162" t="s">
        <v>99</v>
      </c>
      <c r="E21" s="172">
        <v>103.7</v>
      </c>
      <c r="F21" s="284">
        <f>H21+J21</f>
        <v>0</v>
      </c>
      <c r="G21" s="178">
        <f>ROUND(E21*F21,2)</f>
        <v>0</v>
      </c>
      <c r="H21" s="179"/>
      <c r="I21" s="178">
        <f>ROUND(E21*H21,2)</f>
        <v>0</v>
      </c>
      <c r="J21" s="179"/>
      <c r="K21" s="178">
        <f>ROUND(E21*J21,2)</f>
        <v>0</v>
      </c>
      <c r="L21" s="178">
        <v>21</v>
      </c>
      <c r="M21" s="178">
        <f>G21*(1+L21/100)</f>
        <v>0</v>
      </c>
      <c r="N21" s="163">
        <v>0</v>
      </c>
      <c r="O21" s="163">
        <f>ROUND(E21*N21,5)</f>
        <v>0</v>
      </c>
      <c r="P21" s="163">
        <v>0.36</v>
      </c>
      <c r="Q21" s="163">
        <f>ROUND(E21*P21,5)</f>
        <v>37.332000000000001</v>
      </c>
      <c r="R21" s="163"/>
      <c r="S21" s="163"/>
      <c r="T21" s="164">
        <v>4.4999999999999998E-2</v>
      </c>
      <c r="U21" s="163">
        <f>ROUND(E21*T21,2)</f>
        <v>4.67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100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201" t="s">
        <v>101</v>
      </c>
      <c r="D22" s="165"/>
      <c r="E22" s="173"/>
      <c r="F22" s="178"/>
      <c r="G22" s="178"/>
      <c r="H22" s="178"/>
      <c r="I22" s="178"/>
      <c r="J22" s="178"/>
      <c r="K22" s="178"/>
      <c r="L22" s="178"/>
      <c r="M22" s="178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102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201" t="s">
        <v>111</v>
      </c>
      <c r="D23" s="165"/>
      <c r="E23" s="173">
        <v>103.7</v>
      </c>
      <c r="F23" s="178"/>
      <c r="G23" s="178"/>
      <c r="H23" s="178"/>
      <c r="I23" s="178"/>
      <c r="J23" s="178"/>
      <c r="K23" s="178"/>
      <c r="L23" s="178"/>
      <c r="M23" s="178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>
        <v>4</v>
      </c>
      <c r="B24" s="160" t="s">
        <v>114</v>
      </c>
      <c r="C24" s="200" t="s">
        <v>115</v>
      </c>
      <c r="D24" s="162" t="s">
        <v>116</v>
      </c>
      <c r="E24" s="172">
        <v>64.45</v>
      </c>
      <c r="F24" s="284">
        <f>H24+J24</f>
        <v>0</v>
      </c>
      <c r="G24" s="178">
        <f>ROUND(E24*F24,2)</f>
        <v>0</v>
      </c>
      <c r="H24" s="179"/>
      <c r="I24" s="178">
        <f>ROUND(E24*H24,2)</f>
        <v>0</v>
      </c>
      <c r="J24" s="179"/>
      <c r="K24" s="178">
        <f>ROUND(E24*J24,2)</f>
        <v>0</v>
      </c>
      <c r="L24" s="178">
        <v>21</v>
      </c>
      <c r="M24" s="178">
        <f>G24*(1+L24/100)</f>
        <v>0</v>
      </c>
      <c r="N24" s="163">
        <v>0</v>
      </c>
      <c r="O24" s="163">
        <f>ROUND(E24*N24,5)</f>
        <v>0</v>
      </c>
      <c r="P24" s="163">
        <v>0.22</v>
      </c>
      <c r="Q24" s="163">
        <f>ROUND(E24*P24,5)</f>
        <v>14.179</v>
      </c>
      <c r="R24" s="163"/>
      <c r="S24" s="163"/>
      <c r="T24" s="164">
        <v>0.14299999999999999</v>
      </c>
      <c r="U24" s="163">
        <f>ROUND(E24*T24,2)</f>
        <v>9.2200000000000006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100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/>
      <c r="B25" s="160"/>
      <c r="C25" s="201" t="s">
        <v>117</v>
      </c>
      <c r="D25" s="165"/>
      <c r="E25" s="173"/>
      <c r="F25" s="178"/>
      <c r="G25" s="178"/>
      <c r="H25" s="178"/>
      <c r="I25" s="178"/>
      <c r="J25" s="178"/>
      <c r="K25" s="178"/>
      <c r="L25" s="178"/>
      <c r="M25" s="178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102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/>
      <c r="B26" s="160"/>
      <c r="C26" s="201" t="s">
        <v>118</v>
      </c>
      <c r="D26" s="165"/>
      <c r="E26" s="173">
        <v>64.45</v>
      </c>
      <c r="F26" s="178"/>
      <c r="G26" s="178"/>
      <c r="H26" s="178"/>
      <c r="I26" s="178"/>
      <c r="J26" s="178"/>
      <c r="K26" s="178"/>
      <c r="L26" s="178"/>
      <c r="M26" s="178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>
        <v>5</v>
      </c>
      <c r="B27" s="160" t="s">
        <v>119</v>
      </c>
      <c r="C27" s="200" t="s">
        <v>120</v>
      </c>
      <c r="D27" s="162" t="s">
        <v>116</v>
      </c>
      <c r="E27" s="172">
        <v>45</v>
      </c>
      <c r="F27" s="284">
        <f>H27+J27</f>
        <v>0</v>
      </c>
      <c r="G27" s="178">
        <f>ROUND(E27*F27,2)</f>
        <v>0</v>
      </c>
      <c r="H27" s="179"/>
      <c r="I27" s="178">
        <f>ROUND(E27*H27,2)</f>
        <v>0</v>
      </c>
      <c r="J27" s="179"/>
      <c r="K27" s="178">
        <f>ROUND(E27*J27,2)</f>
        <v>0</v>
      </c>
      <c r="L27" s="178">
        <v>21</v>
      </c>
      <c r="M27" s="178">
        <f>G27*(1+L27/100)</f>
        <v>0</v>
      </c>
      <c r="N27" s="163">
        <v>0</v>
      </c>
      <c r="O27" s="163">
        <f>ROUND(E27*N27,5)</f>
        <v>0</v>
      </c>
      <c r="P27" s="163">
        <v>0.27</v>
      </c>
      <c r="Q27" s="163">
        <f>ROUND(E27*P27,5)</f>
        <v>12.15</v>
      </c>
      <c r="R27" s="163"/>
      <c r="S27" s="163"/>
      <c r="T27" s="164">
        <v>0.123</v>
      </c>
      <c r="U27" s="163">
        <f>ROUND(E27*T27,2)</f>
        <v>5.54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100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201" t="s">
        <v>101</v>
      </c>
      <c r="D28" s="165"/>
      <c r="E28" s="173"/>
      <c r="F28" s="178"/>
      <c r="G28" s="178"/>
      <c r="H28" s="178"/>
      <c r="I28" s="178"/>
      <c r="J28" s="178"/>
      <c r="K28" s="178"/>
      <c r="L28" s="178"/>
      <c r="M28" s="178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102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201" t="s">
        <v>121</v>
      </c>
      <c r="D29" s="165"/>
      <c r="E29" s="173">
        <v>45</v>
      </c>
      <c r="F29" s="178"/>
      <c r="G29" s="178"/>
      <c r="H29" s="178"/>
      <c r="I29" s="178"/>
      <c r="J29" s="178"/>
      <c r="K29" s="178"/>
      <c r="L29" s="178"/>
      <c r="M29" s="178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102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/>
      <c r="B30" s="160"/>
      <c r="C30" s="202" t="s">
        <v>106</v>
      </c>
      <c r="D30" s="166"/>
      <c r="E30" s="174">
        <v>45</v>
      </c>
      <c r="F30" s="178"/>
      <c r="G30" s="178"/>
      <c r="H30" s="178"/>
      <c r="I30" s="178"/>
      <c r="J30" s="178"/>
      <c r="K30" s="178"/>
      <c r="L30" s="178"/>
      <c r="M30" s="178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>
        <v>1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>
        <v>6</v>
      </c>
      <c r="B31" s="160" t="s">
        <v>122</v>
      </c>
      <c r="C31" s="200" t="s">
        <v>123</v>
      </c>
      <c r="D31" s="162" t="s">
        <v>124</v>
      </c>
      <c r="E31" s="172">
        <v>23.375</v>
      </c>
      <c r="F31" s="284">
        <f>H31+J31</f>
        <v>0</v>
      </c>
      <c r="G31" s="178">
        <f>ROUND(E31*F31,2)</f>
        <v>0</v>
      </c>
      <c r="H31" s="179"/>
      <c r="I31" s="178">
        <f>ROUND(E31*H31,2)</f>
        <v>0</v>
      </c>
      <c r="J31" s="179"/>
      <c r="K31" s="178">
        <f>ROUND(E31*J31,2)</f>
        <v>0</v>
      </c>
      <c r="L31" s="178">
        <v>21</v>
      </c>
      <c r="M31" s="178">
        <f>G31*(1+L31/100)</f>
        <v>0</v>
      </c>
      <c r="N31" s="163">
        <v>0</v>
      </c>
      <c r="O31" s="163">
        <f>ROUND(E31*N31,5)</f>
        <v>0</v>
      </c>
      <c r="P31" s="163">
        <v>0</v>
      </c>
      <c r="Q31" s="163">
        <f>ROUND(E31*P31,5)</f>
        <v>0</v>
      </c>
      <c r="R31" s="163"/>
      <c r="S31" s="163"/>
      <c r="T31" s="164">
        <v>1.548</v>
      </c>
      <c r="U31" s="163">
        <f>ROUND(E31*T31,2)</f>
        <v>36.18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201" t="s">
        <v>125</v>
      </c>
      <c r="D32" s="165"/>
      <c r="E32" s="173"/>
      <c r="F32" s="178"/>
      <c r="G32" s="178"/>
      <c r="H32" s="178"/>
      <c r="I32" s="178"/>
      <c r="J32" s="178"/>
      <c r="K32" s="178"/>
      <c r="L32" s="178"/>
      <c r="M32" s="178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102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0"/>
      <c r="C33" s="201" t="s">
        <v>126</v>
      </c>
      <c r="D33" s="165"/>
      <c r="E33" s="173"/>
      <c r="F33" s="178"/>
      <c r="G33" s="178"/>
      <c r="H33" s="178"/>
      <c r="I33" s="178"/>
      <c r="J33" s="178"/>
      <c r="K33" s="178"/>
      <c r="L33" s="178"/>
      <c r="M33" s="178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102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201" t="s">
        <v>127</v>
      </c>
      <c r="D34" s="165"/>
      <c r="E34" s="173">
        <v>9.875</v>
      </c>
      <c r="F34" s="178"/>
      <c r="G34" s="178"/>
      <c r="H34" s="178"/>
      <c r="I34" s="178"/>
      <c r="J34" s="178"/>
      <c r="K34" s="178"/>
      <c r="L34" s="178"/>
      <c r="M34" s="178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102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201" t="s">
        <v>128</v>
      </c>
      <c r="D35" s="165"/>
      <c r="E35" s="173">
        <v>4.25</v>
      </c>
      <c r="F35" s="178"/>
      <c r="G35" s="178"/>
      <c r="H35" s="178"/>
      <c r="I35" s="178"/>
      <c r="J35" s="178"/>
      <c r="K35" s="178"/>
      <c r="L35" s="178"/>
      <c r="M35" s="178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201" t="s">
        <v>129</v>
      </c>
      <c r="D36" s="165"/>
      <c r="E36" s="173"/>
      <c r="F36" s="178"/>
      <c r="G36" s="178"/>
      <c r="H36" s="178"/>
      <c r="I36" s="178"/>
      <c r="J36" s="178"/>
      <c r="K36" s="178"/>
      <c r="L36" s="178"/>
      <c r="M36" s="178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102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201" t="s">
        <v>130</v>
      </c>
      <c r="D37" s="165"/>
      <c r="E37" s="173">
        <v>5.25</v>
      </c>
      <c r="F37" s="178"/>
      <c r="G37" s="178"/>
      <c r="H37" s="178"/>
      <c r="I37" s="178"/>
      <c r="J37" s="178"/>
      <c r="K37" s="178"/>
      <c r="L37" s="178"/>
      <c r="M37" s="178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201" t="s">
        <v>131</v>
      </c>
      <c r="D38" s="165"/>
      <c r="E38" s="173"/>
      <c r="F38" s="178"/>
      <c r="G38" s="178"/>
      <c r="H38" s="178"/>
      <c r="I38" s="178"/>
      <c r="J38" s="178"/>
      <c r="K38" s="178"/>
      <c r="L38" s="178"/>
      <c r="M38" s="178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102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/>
      <c r="B39" s="160"/>
      <c r="C39" s="201" t="s">
        <v>132</v>
      </c>
      <c r="D39" s="165"/>
      <c r="E39" s="173">
        <v>4</v>
      </c>
      <c r="F39" s="178"/>
      <c r="G39" s="178"/>
      <c r="H39" s="178"/>
      <c r="I39" s="178"/>
      <c r="J39" s="178"/>
      <c r="K39" s="178"/>
      <c r="L39" s="178"/>
      <c r="M39" s="178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102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>
        <v>7</v>
      </c>
      <c r="B40" s="160" t="s">
        <v>133</v>
      </c>
      <c r="C40" s="200" t="s">
        <v>134</v>
      </c>
      <c r="D40" s="162" t="s">
        <v>124</v>
      </c>
      <c r="E40" s="172">
        <v>165.96680000000001</v>
      </c>
      <c r="F40" s="284">
        <f>H40+J40</f>
        <v>0</v>
      </c>
      <c r="G40" s="178">
        <f>ROUND(E40*F40,2)</f>
        <v>0</v>
      </c>
      <c r="H40" s="179"/>
      <c r="I40" s="178">
        <f>ROUND(E40*H40,2)</f>
        <v>0</v>
      </c>
      <c r="J40" s="179"/>
      <c r="K40" s="178">
        <f>ROUND(E40*J40,2)</f>
        <v>0</v>
      </c>
      <c r="L40" s="178">
        <v>21</v>
      </c>
      <c r="M40" s="178">
        <f>G40*(1+L40/100)</f>
        <v>0</v>
      </c>
      <c r="N40" s="163">
        <v>0</v>
      </c>
      <c r="O40" s="163">
        <f>ROUND(E40*N40,5)</f>
        <v>0</v>
      </c>
      <c r="P40" s="163">
        <v>0</v>
      </c>
      <c r="Q40" s="163">
        <f>ROUND(E40*P40,5)</f>
        <v>0</v>
      </c>
      <c r="R40" s="163"/>
      <c r="S40" s="163"/>
      <c r="T40" s="164">
        <v>0.187</v>
      </c>
      <c r="U40" s="163">
        <f>ROUND(E40*T40,2)</f>
        <v>31.04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100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201" t="s">
        <v>135</v>
      </c>
      <c r="D41" s="165"/>
      <c r="E41" s="173"/>
      <c r="F41" s="178"/>
      <c r="G41" s="178"/>
      <c r="H41" s="178"/>
      <c r="I41" s="178"/>
      <c r="J41" s="178"/>
      <c r="K41" s="178"/>
      <c r="L41" s="178"/>
      <c r="M41" s="178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102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/>
      <c r="B42" s="160"/>
      <c r="C42" s="201" t="s">
        <v>136</v>
      </c>
      <c r="D42" s="165"/>
      <c r="E42" s="173"/>
      <c r="F42" s="178"/>
      <c r="G42" s="178"/>
      <c r="H42" s="178"/>
      <c r="I42" s="178"/>
      <c r="J42" s="178"/>
      <c r="K42" s="178"/>
      <c r="L42" s="178"/>
      <c r="M42" s="178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102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201" t="s">
        <v>137</v>
      </c>
      <c r="D43" s="165"/>
      <c r="E43" s="173"/>
      <c r="F43" s="178"/>
      <c r="G43" s="178"/>
      <c r="H43" s="178"/>
      <c r="I43" s="178"/>
      <c r="J43" s="178"/>
      <c r="K43" s="178"/>
      <c r="L43" s="178"/>
      <c r="M43" s="178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102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/>
      <c r="B44" s="160"/>
      <c r="C44" s="201" t="s">
        <v>138</v>
      </c>
      <c r="D44" s="165"/>
      <c r="E44" s="173">
        <v>209.30779999999999</v>
      </c>
      <c r="F44" s="178"/>
      <c r="G44" s="178"/>
      <c r="H44" s="178"/>
      <c r="I44" s="178"/>
      <c r="J44" s="178"/>
      <c r="K44" s="178"/>
      <c r="L44" s="178"/>
      <c r="M44" s="178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102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202" t="s">
        <v>106</v>
      </c>
      <c r="D45" s="166"/>
      <c r="E45" s="174">
        <v>209.30779999999999</v>
      </c>
      <c r="F45" s="178"/>
      <c r="G45" s="178"/>
      <c r="H45" s="178"/>
      <c r="I45" s="178"/>
      <c r="J45" s="178"/>
      <c r="K45" s="178"/>
      <c r="L45" s="178"/>
      <c r="M45" s="178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102</v>
      </c>
      <c r="AF45" s="153">
        <v>1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/>
      <c r="B46" s="160"/>
      <c r="C46" s="201" t="s">
        <v>139</v>
      </c>
      <c r="D46" s="165"/>
      <c r="E46" s="173"/>
      <c r="F46" s="178"/>
      <c r="G46" s="178"/>
      <c r="H46" s="178"/>
      <c r="I46" s="178"/>
      <c r="J46" s="178"/>
      <c r="K46" s="178"/>
      <c r="L46" s="178"/>
      <c r="M46" s="178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102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201" t="s">
        <v>140</v>
      </c>
      <c r="D47" s="165"/>
      <c r="E47" s="173">
        <v>34.704000000000001</v>
      </c>
      <c r="F47" s="178"/>
      <c r="G47" s="178"/>
      <c r="H47" s="178"/>
      <c r="I47" s="178"/>
      <c r="J47" s="178"/>
      <c r="K47" s="178"/>
      <c r="L47" s="178"/>
      <c r="M47" s="178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102</v>
      </c>
      <c r="AF47" s="153">
        <v>0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202" t="s">
        <v>106</v>
      </c>
      <c r="D48" s="166"/>
      <c r="E48" s="174">
        <v>34.704000000000001</v>
      </c>
      <c r="F48" s="178"/>
      <c r="G48" s="178"/>
      <c r="H48" s="178"/>
      <c r="I48" s="178"/>
      <c r="J48" s="178"/>
      <c r="K48" s="178"/>
      <c r="L48" s="178"/>
      <c r="M48" s="178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102</v>
      </c>
      <c r="AF48" s="153">
        <v>1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201" t="s">
        <v>141</v>
      </c>
      <c r="D49" s="165"/>
      <c r="E49" s="173">
        <v>-41.75</v>
      </c>
      <c r="F49" s="178"/>
      <c r="G49" s="178"/>
      <c r="H49" s="178"/>
      <c r="I49" s="178"/>
      <c r="J49" s="178"/>
      <c r="K49" s="178"/>
      <c r="L49" s="178"/>
      <c r="M49" s="178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102</v>
      </c>
      <c r="AF49" s="153">
        <v>0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/>
      <c r="B50" s="160"/>
      <c r="C50" s="201" t="s">
        <v>142</v>
      </c>
      <c r="D50" s="165"/>
      <c r="E50" s="173">
        <v>-36.295000000000002</v>
      </c>
      <c r="F50" s="178"/>
      <c r="G50" s="178"/>
      <c r="H50" s="178"/>
      <c r="I50" s="178"/>
      <c r="J50" s="178"/>
      <c r="K50" s="178"/>
      <c r="L50" s="178"/>
      <c r="M50" s="178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102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202" t="s">
        <v>106</v>
      </c>
      <c r="D51" s="166"/>
      <c r="E51" s="174">
        <v>-78.045000000000002</v>
      </c>
      <c r="F51" s="178"/>
      <c r="G51" s="178"/>
      <c r="H51" s="178"/>
      <c r="I51" s="178"/>
      <c r="J51" s="178"/>
      <c r="K51" s="178"/>
      <c r="L51" s="178"/>
      <c r="M51" s="178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102</v>
      </c>
      <c r="AF51" s="153">
        <v>1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5">
      <c r="A52" s="154">
        <v>8</v>
      </c>
      <c r="B52" s="160" t="s">
        <v>143</v>
      </c>
      <c r="C52" s="200" t="s">
        <v>144</v>
      </c>
      <c r="D52" s="162" t="s">
        <v>124</v>
      </c>
      <c r="E52" s="172">
        <v>82.983400000000003</v>
      </c>
      <c r="F52" s="284">
        <f>H52+J52</f>
        <v>0</v>
      </c>
      <c r="G52" s="178">
        <f>ROUND(E52*F52,2)</f>
        <v>0</v>
      </c>
      <c r="H52" s="179"/>
      <c r="I52" s="178">
        <f>ROUND(E52*H52,2)</f>
        <v>0</v>
      </c>
      <c r="J52" s="179"/>
      <c r="K52" s="178">
        <f>ROUND(E52*J52,2)</f>
        <v>0</v>
      </c>
      <c r="L52" s="178">
        <v>21</v>
      </c>
      <c r="M52" s="178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5.8000000000000003E-2</v>
      </c>
      <c r="U52" s="163">
        <f>ROUND(E52*T52,2)</f>
        <v>4.8099999999999996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100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5">
      <c r="A53" s="154"/>
      <c r="B53" s="160"/>
      <c r="C53" s="201" t="s">
        <v>145</v>
      </c>
      <c r="D53" s="165"/>
      <c r="E53" s="173">
        <v>82.983400000000003</v>
      </c>
      <c r="F53" s="178"/>
      <c r="G53" s="178"/>
      <c r="H53" s="178"/>
      <c r="I53" s="178"/>
      <c r="J53" s="178"/>
      <c r="K53" s="178"/>
      <c r="L53" s="178"/>
      <c r="M53" s="178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102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0.399999999999999" outlineLevel="1" x14ac:dyDescent="0.25">
      <c r="A54" s="154">
        <v>9</v>
      </c>
      <c r="B54" s="160" t="s">
        <v>133</v>
      </c>
      <c r="C54" s="200" t="s">
        <v>146</v>
      </c>
      <c r="D54" s="162" t="s">
        <v>124</v>
      </c>
      <c r="E54" s="172">
        <v>186.93299999999999</v>
      </c>
      <c r="F54" s="284">
        <f>H54+J54</f>
        <v>0</v>
      </c>
      <c r="G54" s="178">
        <f>ROUND(E54*F54,2)</f>
        <v>0</v>
      </c>
      <c r="H54" s="179"/>
      <c r="I54" s="178">
        <f>ROUND(E54*H54,2)</f>
        <v>0</v>
      </c>
      <c r="J54" s="179"/>
      <c r="K54" s="178">
        <f>ROUND(E54*J54,2)</f>
        <v>0</v>
      </c>
      <c r="L54" s="178">
        <v>21</v>
      </c>
      <c r="M54" s="178">
        <f>G54*(1+L54/100)</f>
        <v>0</v>
      </c>
      <c r="N54" s="163">
        <v>0</v>
      </c>
      <c r="O54" s="163">
        <f>ROUND(E54*N54,5)</f>
        <v>0</v>
      </c>
      <c r="P54" s="163">
        <v>0</v>
      </c>
      <c r="Q54" s="163">
        <f>ROUND(E54*P54,5)</f>
        <v>0</v>
      </c>
      <c r="R54" s="163"/>
      <c r="S54" s="163"/>
      <c r="T54" s="164">
        <v>0.187</v>
      </c>
      <c r="U54" s="163">
        <f>ROUND(E54*T54,2)</f>
        <v>34.96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100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0.399999999999999" outlineLevel="1" x14ac:dyDescent="0.25">
      <c r="A55" s="154"/>
      <c r="B55" s="160"/>
      <c r="C55" s="201" t="s">
        <v>147</v>
      </c>
      <c r="D55" s="165"/>
      <c r="E55" s="173"/>
      <c r="F55" s="178"/>
      <c r="G55" s="178"/>
      <c r="H55" s="178"/>
      <c r="I55" s="178"/>
      <c r="J55" s="178"/>
      <c r="K55" s="178"/>
      <c r="L55" s="178"/>
      <c r="M55" s="178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102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/>
      <c r="B56" s="160"/>
      <c r="C56" s="201" t="s">
        <v>101</v>
      </c>
      <c r="D56" s="165"/>
      <c r="E56" s="173"/>
      <c r="F56" s="178"/>
      <c r="G56" s="178"/>
      <c r="H56" s="178"/>
      <c r="I56" s="178"/>
      <c r="J56" s="178"/>
      <c r="K56" s="178"/>
      <c r="L56" s="178"/>
      <c r="M56" s="178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102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/>
      <c r="B57" s="160"/>
      <c r="C57" s="201" t="s">
        <v>148</v>
      </c>
      <c r="D57" s="165"/>
      <c r="E57" s="173"/>
      <c r="F57" s="178"/>
      <c r="G57" s="178"/>
      <c r="H57" s="178"/>
      <c r="I57" s="178"/>
      <c r="J57" s="178"/>
      <c r="K57" s="178"/>
      <c r="L57" s="178"/>
      <c r="M57" s="178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102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203" t="s">
        <v>149</v>
      </c>
      <c r="D58" s="167"/>
      <c r="E58" s="175"/>
      <c r="F58" s="178"/>
      <c r="G58" s="178"/>
      <c r="H58" s="178"/>
      <c r="I58" s="178"/>
      <c r="J58" s="178"/>
      <c r="K58" s="178"/>
      <c r="L58" s="178"/>
      <c r="M58" s="178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102</v>
      </c>
      <c r="AF58" s="153">
        <v>2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204" t="s">
        <v>150</v>
      </c>
      <c r="D59" s="167"/>
      <c r="E59" s="175">
        <v>550.80999999999995</v>
      </c>
      <c r="F59" s="178"/>
      <c r="G59" s="178"/>
      <c r="H59" s="178"/>
      <c r="I59" s="178"/>
      <c r="J59" s="178"/>
      <c r="K59" s="178"/>
      <c r="L59" s="178"/>
      <c r="M59" s="178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102</v>
      </c>
      <c r="AF59" s="153">
        <v>2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/>
      <c r="B60" s="160"/>
      <c r="C60" s="204" t="s">
        <v>151</v>
      </c>
      <c r="D60" s="167"/>
      <c r="E60" s="175"/>
      <c r="F60" s="178"/>
      <c r="G60" s="178"/>
      <c r="H60" s="178"/>
      <c r="I60" s="178"/>
      <c r="J60" s="178"/>
      <c r="K60" s="178"/>
      <c r="L60" s="178"/>
      <c r="M60" s="178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102</v>
      </c>
      <c r="AF60" s="153">
        <v>2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0"/>
      <c r="C61" s="204" t="s">
        <v>152</v>
      </c>
      <c r="D61" s="167"/>
      <c r="E61" s="175">
        <v>72.3</v>
      </c>
      <c r="F61" s="178"/>
      <c r="G61" s="178"/>
      <c r="H61" s="178"/>
      <c r="I61" s="178"/>
      <c r="J61" s="178"/>
      <c r="K61" s="178"/>
      <c r="L61" s="178"/>
      <c r="M61" s="178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102</v>
      </c>
      <c r="AF61" s="153">
        <v>2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205" t="s">
        <v>153</v>
      </c>
      <c r="D62" s="168"/>
      <c r="E62" s="176">
        <v>623.11</v>
      </c>
      <c r="F62" s="178"/>
      <c r="G62" s="178"/>
      <c r="H62" s="178"/>
      <c r="I62" s="178"/>
      <c r="J62" s="178"/>
      <c r="K62" s="178"/>
      <c r="L62" s="178"/>
      <c r="M62" s="178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102</v>
      </c>
      <c r="AF62" s="153">
        <v>3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203" t="s">
        <v>154</v>
      </c>
      <c r="D63" s="167"/>
      <c r="E63" s="175"/>
      <c r="F63" s="178"/>
      <c r="G63" s="178"/>
      <c r="H63" s="178"/>
      <c r="I63" s="178"/>
      <c r="J63" s="178"/>
      <c r="K63" s="178"/>
      <c r="L63" s="178"/>
      <c r="M63" s="178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102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/>
      <c r="B64" s="160"/>
      <c r="C64" s="201" t="s">
        <v>155</v>
      </c>
      <c r="D64" s="165"/>
      <c r="E64" s="173">
        <v>186.93299999999999</v>
      </c>
      <c r="F64" s="178"/>
      <c r="G64" s="178"/>
      <c r="H64" s="178"/>
      <c r="I64" s="178"/>
      <c r="J64" s="178"/>
      <c r="K64" s="178"/>
      <c r="L64" s="178"/>
      <c r="M64" s="178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>
        <v>10</v>
      </c>
      <c r="B65" s="160" t="s">
        <v>143</v>
      </c>
      <c r="C65" s="200" t="s">
        <v>144</v>
      </c>
      <c r="D65" s="162" t="s">
        <v>124</v>
      </c>
      <c r="E65" s="172">
        <v>93.466499999999996</v>
      </c>
      <c r="F65" s="284">
        <f>H65+J65</f>
        <v>0</v>
      </c>
      <c r="G65" s="178">
        <f>ROUND(E65*F65,2)</f>
        <v>0</v>
      </c>
      <c r="H65" s="179"/>
      <c r="I65" s="178">
        <f>ROUND(E65*H65,2)</f>
        <v>0</v>
      </c>
      <c r="J65" s="179"/>
      <c r="K65" s="178">
        <f>ROUND(E65*J65,2)</f>
        <v>0</v>
      </c>
      <c r="L65" s="178">
        <v>21</v>
      </c>
      <c r="M65" s="178">
        <f>G65*(1+L65/100)</f>
        <v>0</v>
      </c>
      <c r="N65" s="163">
        <v>0</v>
      </c>
      <c r="O65" s="163">
        <f>ROUND(E65*N65,5)</f>
        <v>0</v>
      </c>
      <c r="P65" s="163">
        <v>0</v>
      </c>
      <c r="Q65" s="163">
        <f>ROUND(E65*P65,5)</f>
        <v>0</v>
      </c>
      <c r="R65" s="163"/>
      <c r="S65" s="163"/>
      <c r="T65" s="164">
        <v>5.8000000000000003E-2</v>
      </c>
      <c r="U65" s="163">
        <f>ROUND(E65*T65,2)</f>
        <v>5.42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100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/>
      <c r="B66" s="160"/>
      <c r="C66" s="201" t="s">
        <v>156</v>
      </c>
      <c r="D66" s="165"/>
      <c r="E66" s="173">
        <v>93.466499999999996</v>
      </c>
      <c r="F66" s="178"/>
      <c r="G66" s="178"/>
      <c r="H66" s="178"/>
      <c r="I66" s="178"/>
      <c r="J66" s="178"/>
      <c r="K66" s="178"/>
      <c r="L66" s="178"/>
      <c r="M66" s="178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102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>
        <v>11</v>
      </c>
      <c r="B67" s="160" t="s">
        <v>157</v>
      </c>
      <c r="C67" s="200" t="s">
        <v>158</v>
      </c>
      <c r="D67" s="162" t="s">
        <v>124</v>
      </c>
      <c r="E67" s="172">
        <v>26.074999999999999</v>
      </c>
      <c r="F67" s="284">
        <f>H67+J67</f>
        <v>0</v>
      </c>
      <c r="G67" s="178">
        <f>ROUND(E67*F67,2)</f>
        <v>0</v>
      </c>
      <c r="H67" s="179"/>
      <c r="I67" s="178">
        <f>ROUND(E67*H67,2)</f>
        <v>0</v>
      </c>
      <c r="J67" s="179"/>
      <c r="K67" s="178">
        <f>ROUND(E67*J67,2)</f>
        <v>0</v>
      </c>
      <c r="L67" s="178">
        <v>21</v>
      </c>
      <c r="M67" s="178">
        <f>G67*(1+L67/100)</f>
        <v>0</v>
      </c>
      <c r="N67" s="163">
        <v>0</v>
      </c>
      <c r="O67" s="163">
        <f>ROUND(E67*N67,5)</f>
        <v>0</v>
      </c>
      <c r="P67" s="163">
        <v>0</v>
      </c>
      <c r="Q67" s="163">
        <f>ROUND(E67*P67,5)</f>
        <v>0</v>
      </c>
      <c r="R67" s="163"/>
      <c r="S67" s="163"/>
      <c r="T67" s="164">
        <v>3.5329999999999999</v>
      </c>
      <c r="U67" s="163">
        <f>ROUND(E67*T67,2)</f>
        <v>92.12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100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ht="20.399999999999999" outlineLevel="1" x14ac:dyDescent="0.25">
      <c r="A68" s="154"/>
      <c r="B68" s="160"/>
      <c r="C68" s="201" t="s">
        <v>159</v>
      </c>
      <c r="D68" s="165"/>
      <c r="E68" s="173">
        <v>2.875</v>
      </c>
      <c r="F68" s="178"/>
      <c r="G68" s="178"/>
      <c r="H68" s="178"/>
      <c r="I68" s="178"/>
      <c r="J68" s="178"/>
      <c r="K68" s="178"/>
      <c r="L68" s="178"/>
      <c r="M68" s="178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102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202" t="s">
        <v>106</v>
      </c>
      <c r="D69" s="166"/>
      <c r="E69" s="174">
        <v>2.875</v>
      </c>
      <c r="F69" s="178"/>
      <c r="G69" s="178"/>
      <c r="H69" s="178"/>
      <c r="I69" s="178"/>
      <c r="J69" s="178"/>
      <c r="K69" s="178"/>
      <c r="L69" s="178"/>
      <c r="M69" s="178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102</v>
      </c>
      <c r="AF69" s="153">
        <v>1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/>
      <c r="B70" s="160"/>
      <c r="C70" s="201" t="s">
        <v>160</v>
      </c>
      <c r="D70" s="165"/>
      <c r="E70" s="173"/>
      <c r="F70" s="178"/>
      <c r="G70" s="178"/>
      <c r="H70" s="178"/>
      <c r="I70" s="178"/>
      <c r="J70" s="178"/>
      <c r="K70" s="178"/>
      <c r="L70" s="178"/>
      <c r="M70" s="178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102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201" t="s">
        <v>161</v>
      </c>
      <c r="D71" s="165"/>
      <c r="E71" s="173">
        <v>12.64</v>
      </c>
      <c r="F71" s="178"/>
      <c r="G71" s="178"/>
      <c r="H71" s="178"/>
      <c r="I71" s="178"/>
      <c r="J71" s="178"/>
      <c r="K71" s="178"/>
      <c r="L71" s="178"/>
      <c r="M71" s="178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102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/>
      <c r="B72" s="160"/>
      <c r="C72" s="201" t="s">
        <v>162</v>
      </c>
      <c r="D72" s="165"/>
      <c r="E72" s="173">
        <v>5.44</v>
      </c>
      <c r="F72" s="178"/>
      <c r="G72" s="178"/>
      <c r="H72" s="178"/>
      <c r="I72" s="178"/>
      <c r="J72" s="178"/>
      <c r="K72" s="178"/>
      <c r="L72" s="178"/>
      <c r="M72" s="178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102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5">
      <c r="A73" s="154"/>
      <c r="B73" s="160"/>
      <c r="C73" s="201" t="s">
        <v>163</v>
      </c>
      <c r="D73" s="165"/>
      <c r="E73" s="173">
        <v>5.12</v>
      </c>
      <c r="F73" s="178"/>
      <c r="G73" s="178"/>
      <c r="H73" s="178"/>
      <c r="I73" s="178"/>
      <c r="J73" s="178"/>
      <c r="K73" s="178"/>
      <c r="L73" s="178"/>
      <c r="M73" s="178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102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202" t="s">
        <v>106</v>
      </c>
      <c r="D74" s="166"/>
      <c r="E74" s="174">
        <v>23.2</v>
      </c>
      <c r="F74" s="178"/>
      <c r="G74" s="178"/>
      <c r="H74" s="178"/>
      <c r="I74" s="178"/>
      <c r="J74" s="178"/>
      <c r="K74" s="178"/>
      <c r="L74" s="178"/>
      <c r="M74" s="178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102</v>
      </c>
      <c r="AF74" s="153">
        <v>1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>
        <v>12</v>
      </c>
      <c r="B75" s="160" t="s">
        <v>164</v>
      </c>
      <c r="C75" s="200" t="s">
        <v>165</v>
      </c>
      <c r="D75" s="162" t="s">
        <v>124</v>
      </c>
      <c r="E75" s="172">
        <v>40.552</v>
      </c>
      <c r="F75" s="284">
        <f>H75+J75</f>
        <v>0</v>
      </c>
      <c r="G75" s="178">
        <f>ROUND(E75*F75,2)</f>
        <v>0</v>
      </c>
      <c r="H75" s="179"/>
      <c r="I75" s="178">
        <f>ROUND(E75*H75,2)</f>
        <v>0</v>
      </c>
      <c r="J75" s="179"/>
      <c r="K75" s="178">
        <f>ROUND(E75*J75,2)</f>
        <v>0</v>
      </c>
      <c r="L75" s="178">
        <v>21</v>
      </c>
      <c r="M75" s="178">
        <f>G75*(1+L75/100)</f>
        <v>0</v>
      </c>
      <c r="N75" s="163">
        <v>0</v>
      </c>
      <c r="O75" s="163">
        <f>ROUND(E75*N75,5)</f>
        <v>0</v>
      </c>
      <c r="P75" s="163">
        <v>0</v>
      </c>
      <c r="Q75" s="163">
        <f>ROUND(E75*P75,5)</f>
        <v>0</v>
      </c>
      <c r="R75" s="163"/>
      <c r="S75" s="163"/>
      <c r="T75" s="164">
        <v>1.0999999999999999E-2</v>
      </c>
      <c r="U75" s="163">
        <f>ROUND(E75*T75,2)</f>
        <v>0.45</v>
      </c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100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201" t="s">
        <v>166</v>
      </c>
      <c r="D76" s="165"/>
      <c r="E76" s="173">
        <v>40.552</v>
      </c>
      <c r="F76" s="178"/>
      <c r="G76" s="178"/>
      <c r="H76" s="178"/>
      <c r="I76" s="178"/>
      <c r="J76" s="178"/>
      <c r="K76" s="178"/>
      <c r="L76" s="178"/>
      <c r="M76" s="178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102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>
        <v>13</v>
      </c>
      <c r="B77" s="160" t="s">
        <v>167</v>
      </c>
      <c r="C77" s="200" t="s">
        <v>168</v>
      </c>
      <c r="D77" s="162" t="s">
        <v>124</v>
      </c>
      <c r="E77" s="172">
        <v>358.69880000000001</v>
      </c>
      <c r="F77" s="284">
        <f>H77+J77</f>
        <v>0</v>
      </c>
      <c r="G77" s="178">
        <f>ROUND(E77*F77,2)</f>
        <v>0</v>
      </c>
      <c r="H77" s="179"/>
      <c r="I77" s="178">
        <f>ROUND(E77*H77,2)</f>
        <v>0</v>
      </c>
      <c r="J77" s="179"/>
      <c r="K77" s="178">
        <f>ROUND(E77*J77,2)</f>
        <v>0</v>
      </c>
      <c r="L77" s="178">
        <v>21</v>
      </c>
      <c r="M77" s="178">
        <f>G77*(1+L77/100)</f>
        <v>0</v>
      </c>
      <c r="N77" s="163">
        <v>0</v>
      </c>
      <c r="O77" s="163">
        <f>ROUND(E77*N77,5)</f>
        <v>0</v>
      </c>
      <c r="P77" s="163">
        <v>0</v>
      </c>
      <c r="Q77" s="163">
        <f>ROUND(E77*P77,5)</f>
        <v>0</v>
      </c>
      <c r="R77" s="163"/>
      <c r="S77" s="163"/>
      <c r="T77" s="164">
        <v>1.0999999999999999E-2</v>
      </c>
      <c r="U77" s="163">
        <f>ROUND(E77*T77,2)</f>
        <v>3.95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100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201" t="s">
        <v>169</v>
      </c>
      <c r="D78" s="165"/>
      <c r="E78" s="173"/>
      <c r="F78" s="178"/>
      <c r="G78" s="178"/>
      <c r="H78" s="178"/>
      <c r="I78" s="178"/>
      <c r="J78" s="178"/>
      <c r="K78" s="178"/>
      <c r="L78" s="178"/>
      <c r="M78" s="178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102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/>
      <c r="B79" s="160"/>
      <c r="C79" s="201" t="s">
        <v>170</v>
      </c>
      <c r="D79" s="165"/>
      <c r="E79" s="173"/>
      <c r="F79" s="178"/>
      <c r="G79" s="178"/>
      <c r="H79" s="178"/>
      <c r="I79" s="178"/>
      <c r="J79" s="178"/>
      <c r="K79" s="178"/>
      <c r="L79" s="178"/>
      <c r="M79" s="178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102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/>
      <c r="B80" s="160"/>
      <c r="C80" s="201" t="s">
        <v>171</v>
      </c>
      <c r="D80" s="165"/>
      <c r="E80" s="173">
        <v>165.96680000000001</v>
      </c>
      <c r="F80" s="178"/>
      <c r="G80" s="178"/>
      <c r="H80" s="178"/>
      <c r="I80" s="178"/>
      <c r="J80" s="178"/>
      <c r="K80" s="178"/>
      <c r="L80" s="178"/>
      <c r="M80" s="178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201" t="s">
        <v>172</v>
      </c>
      <c r="D81" s="165"/>
      <c r="E81" s="173">
        <v>26.074999999999999</v>
      </c>
      <c r="F81" s="178"/>
      <c r="G81" s="178"/>
      <c r="H81" s="178"/>
      <c r="I81" s="178"/>
      <c r="J81" s="178"/>
      <c r="K81" s="178"/>
      <c r="L81" s="178"/>
      <c r="M81" s="178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102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/>
      <c r="B82" s="160"/>
      <c r="C82" s="201" t="s">
        <v>173</v>
      </c>
      <c r="D82" s="165"/>
      <c r="E82" s="173"/>
      <c r="F82" s="178"/>
      <c r="G82" s="178"/>
      <c r="H82" s="178"/>
      <c r="I82" s="178"/>
      <c r="J82" s="178"/>
      <c r="K82" s="178"/>
      <c r="L82" s="178"/>
      <c r="M82" s="178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201" t="s">
        <v>174</v>
      </c>
      <c r="D83" s="165"/>
      <c r="E83" s="173">
        <v>-20.276</v>
      </c>
      <c r="F83" s="178"/>
      <c r="G83" s="178"/>
      <c r="H83" s="178"/>
      <c r="I83" s="178"/>
      <c r="J83" s="178"/>
      <c r="K83" s="178"/>
      <c r="L83" s="178"/>
      <c r="M83" s="178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102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202" t="s">
        <v>106</v>
      </c>
      <c r="D84" s="166"/>
      <c r="E84" s="174">
        <v>171.76580000000001</v>
      </c>
      <c r="F84" s="178"/>
      <c r="G84" s="178"/>
      <c r="H84" s="178"/>
      <c r="I84" s="178"/>
      <c r="J84" s="178"/>
      <c r="K84" s="178"/>
      <c r="L84" s="178"/>
      <c r="M84" s="178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102</v>
      </c>
      <c r="AF84" s="153">
        <v>1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201" t="s">
        <v>175</v>
      </c>
      <c r="D85" s="165"/>
      <c r="E85" s="173"/>
      <c r="F85" s="178"/>
      <c r="G85" s="178"/>
      <c r="H85" s="178"/>
      <c r="I85" s="178"/>
      <c r="J85" s="178"/>
      <c r="K85" s="178"/>
      <c r="L85" s="178"/>
      <c r="M85" s="178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102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201" t="s">
        <v>176</v>
      </c>
      <c r="D86" s="165"/>
      <c r="E86" s="173">
        <v>186.93299999999999</v>
      </c>
      <c r="F86" s="178"/>
      <c r="G86" s="178"/>
      <c r="H86" s="178"/>
      <c r="I86" s="178"/>
      <c r="J86" s="178"/>
      <c r="K86" s="178"/>
      <c r="L86" s="178"/>
      <c r="M86" s="178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102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202" t="s">
        <v>106</v>
      </c>
      <c r="D87" s="166"/>
      <c r="E87" s="174">
        <v>186.93299999999999</v>
      </c>
      <c r="F87" s="178"/>
      <c r="G87" s="178"/>
      <c r="H87" s="178"/>
      <c r="I87" s="178"/>
      <c r="J87" s="178"/>
      <c r="K87" s="178"/>
      <c r="L87" s="178"/>
      <c r="M87" s="178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102</v>
      </c>
      <c r="AF87" s="153">
        <v>1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>
        <v>14</v>
      </c>
      <c r="B88" s="160" t="s">
        <v>177</v>
      </c>
      <c r="C88" s="200" t="s">
        <v>178</v>
      </c>
      <c r="D88" s="162" t="s">
        <v>124</v>
      </c>
      <c r="E88" s="172">
        <v>3586.9879999999998</v>
      </c>
      <c r="F88" s="284">
        <f>H88+J88</f>
        <v>0</v>
      </c>
      <c r="G88" s="178">
        <f>ROUND(E88*F88,2)</f>
        <v>0</v>
      </c>
      <c r="H88" s="179"/>
      <c r="I88" s="178">
        <f>ROUND(E88*H88,2)</f>
        <v>0</v>
      </c>
      <c r="J88" s="179"/>
      <c r="K88" s="178">
        <f>ROUND(E88*J88,2)</f>
        <v>0</v>
      </c>
      <c r="L88" s="178">
        <v>21</v>
      </c>
      <c r="M88" s="178">
        <f>G88*(1+L88/100)</f>
        <v>0</v>
      </c>
      <c r="N88" s="163">
        <v>0</v>
      </c>
      <c r="O88" s="163">
        <f>ROUND(E88*N88,5)</f>
        <v>0</v>
      </c>
      <c r="P88" s="163">
        <v>0</v>
      </c>
      <c r="Q88" s="163">
        <f>ROUND(E88*P88,5)</f>
        <v>0</v>
      </c>
      <c r="R88" s="163"/>
      <c r="S88" s="163"/>
      <c r="T88" s="164">
        <v>0</v>
      </c>
      <c r="U88" s="163">
        <f>ROUND(E88*T88,2)</f>
        <v>0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100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201" t="s">
        <v>179</v>
      </c>
      <c r="D89" s="165"/>
      <c r="E89" s="173"/>
      <c r="F89" s="178"/>
      <c r="G89" s="178"/>
      <c r="H89" s="178"/>
      <c r="I89" s="178"/>
      <c r="J89" s="178"/>
      <c r="K89" s="178"/>
      <c r="L89" s="178"/>
      <c r="M89" s="178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102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201" t="s">
        <v>169</v>
      </c>
      <c r="D90" s="165"/>
      <c r="E90" s="173"/>
      <c r="F90" s="178"/>
      <c r="G90" s="178"/>
      <c r="H90" s="178"/>
      <c r="I90" s="178"/>
      <c r="J90" s="178"/>
      <c r="K90" s="178"/>
      <c r="L90" s="178"/>
      <c r="M90" s="178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102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201" t="s">
        <v>170</v>
      </c>
      <c r="D91" s="165"/>
      <c r="E91" s="173"/>
      <c r="F91" s="178"/>
      <c r="G91" s="178"/>
      <c r="H91" s="178"/>
      <c r="I91" s="178"/>
      <c r="J91" s="178"/>
      <c r="K91" s="178"/>
      <c r="L91" s="178"/>
      <c r="M91" s="178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102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201" t="s">
        <v>180</v>
      </c>
      <c r="D92" s="165"/>
      <c r="E92" s="173">
        <v>1659.6679999999999</v>
      </c>
      <c r="F92" s="178"/>
      <c r="G92" s="178"/>
      <c r="H92" s="178"/>
      <c r="I92" s="178"/>
      <c r="J92" s="178"/>
      <c r="K92" s="178"/>
      <c r="L92" s="178"/>
      <c r="M92" s="178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102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201" t="s">
        <v>181</v>
      </c>
      <c r="D93" s="165"/>
      <c r="E93" s="173">
        <v>260.75</v>
      </c>
      <c r="F93" s="178"/>
      <c r="G93" s="178"/>
      <c r="H93" s="178"/>
      <c r="I93" s="178"/>
      <c r="J93" s="178"/>
      <c r="K93" s="178"/>
      <c r="L93" s="178"/>
      <c r="M93" s="178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102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/>
      <c r="B94" s="160"/>
      <c r="C94" s="201" t="s">
        <v>173</v>
      </c>
      <c r="D94" s="165"/>
      <c r="E94" s="173"/>
      <c r="F94" s="178"/>
      <c r="G94" s="178"/>
      <c r="H94" s="178"/>
      <c r="I94" s="178"/>
      <c r="J94" s="178"/>
      <c r="K94" s="178"/>
      <c r="L94" s="178"/>
      <c r="M94" s="178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201" t="s">
        <v>182</v>
      </c>
      <c r="D95" s="165"/>
      <c r="E95" s="173">
        <v>-202.76</v>
      </c>
      <c r="F95" s="178"/>
      <c r="G95" s="178"/>
      <c r="H95" s="178"/>
      <c r="I95" s="178"/>
      <c r="J95" s="178"/>
      <c r="K95" s="178"/>
      <c r="L95" s="178"/>
      <c r="M95" s="178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102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/>
      <c r="B96" s="160"/>
      <c r="C96" s="202" t="s">
        <v>106</v>
      </c>
      <c r="D96" s="166"/>
      <c r="E96" s="174">
        <v>1717.6579999999999</v>
      </c>
      <c r="F96" s="178"/>
      <c r="G96" s="178"/>
      <c r="H96" s="178"/>
      <c r="I96" s="178"/>
      <c r="J96" s="178"/>
      <c r="K96" s="178"/>
      <c r="L96" s="178"/>
      <c r="M96" s="178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102</v>
      </c>
      <c r="AF96" s="153">
        <v>1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201" t="s">
        <v>175</v>
      </c>
      <c r="D97" s="165"/>
      <c r="E97" s="173"/>
      <c r="F97" s="178"/>
      <c r="G97" s="178"/>
      <c r="H97" s="178"/>
      <c r="I97" s="178"/>
      <c r="J97" s="178"/>
      <c r="K97" s="178"/>
      <c r="L97" s="178"/>
      <c r="M97" s="178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102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201" t="s">
        <v>183</v>
      </c>
      <c r="D98" s="165"/>
      <c r="E98" s="173">
        <v>1869.33</v>
      </c>
      <c r="F98" s="178"/>
      <c r="G98" s="178"/>
      <c r="H98" s="178"/>
      <c r="I98" s="178"/>
      <c r="J98" s="178"/>
      <c r="K98" s="178"/>
      <c r="L98" s="178"/>
      <c r="M98" s="178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102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202" t="s">
        <v>106</v>
      </c>
      <c r="D99" s="166"/>
      <c r="E99" s="174">
        <v>1869.33</v>
      </c>
      <c r="F99" s="178"/>
      <c r="G99" s="178"/>
      <c r="H99" s="178"/>
      <c r="I99" s="178"/>
      <c r="J99" s="178"/>
      <c r="K99" s="178"/>
      <c r="L99" s="178"/>
      <c r="M99" s="178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102</v>
      </c>
      <c r="AF99" s="153">
        <v>1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>
        <v>15</v>
      </c>
      <c r="B100" s="160" t="s">
        <v>184</v>
      </c>
      <c r="C100" s="200" t="s">
        <v>185</v>
      </c>
      <c r="D100" s="162" t="s">
        <v>124</v>
      </c>
      <c r="E100" s="172">
        <v>20.276</v>
      </c>
      <c r="F100" s="284">
        <f>H100+J100</f>
        <v>0</v>
      </c>
      <c r="G100" s="178">
        <f>ROUND(E100*F100,2)</f>
        <v>0</v>
      </c>
      <c r="H100" s="179"/>
      <c r="I100" s="178">
        <f>ROUND(E100*H100,2)</f>
        <v>0</v>
      </c>
      <c r="J100" s="179"/>
      <c r="K100" s="178">
        <f>ROUND(E100*J100,2)</f>
        <v>0</v>
      </c>
      <c r="L100" s="178">
        <v>21</v>
      </c>
      <c r="M100" s="178">
        <f>G100*(1+L100/100)</f>
        <v>0</v>
      </c>
      <c r="N100" s="163">
        <v>0</v>
      </c>
      <c r="O100" s="163">
        <f>ROUND(E100*N100,5)</f>
        <v>0</v>
      </c>
      <c r="P100" s="163">
        <v>0</v>
      </c>
      <c r="Q100" s="163">
        <f>ROUND(E100*P100,5)</f>
        <v>0</v>
      </c>
      <c r="R100" s="163"/>
      <c r="S100" s="163"/>
      <c r="T100" s="164">
        <v>0.65200000000000002</v>
      </c>
      <c r="U100" s="163">
        <f>ROUND(E100*T100,2)</f>
        <v>13.22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100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201" t="s">
        <v>186</v>
      </c>
      <c r="D101" s="165"/>
      <c r="E101" s="173">
        <v>20.276</v>
      </c>
      <c r="F101" s="178"/>
      <c r="G101" s="178"/>
      <c r="H101" s="178"/>
      <c r="I101" s="178"/>
      <c r="J101" s="178"/>
      <c r="K101" s="178"/>
      <c r="L101" s="178"/>
      <c r="M101" s="178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102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>
        <v>16</v>
      </c>
      <c r="B102" s="160" t="s">
        <v>187</v>
      </c>
      <c r="C102" s="200" t="s">
        <v>188</v>
      </c>
      <c r="D102" s="162" t="s">
        <v>124</v>
      </c>
      <c r="E102" s="172">
        <v>378.97480000000002</v>
      </c>
      <c r="F102" s="284">
        <f>H102+J102</f>
        <v>0</v>
      </c>
      <c r="G102" s="178">
        <f>ROUND(E102*F102,2)</f>
        <v>0</v>
      </c>
      <c r="H102" s="179"/>
      <c r="I102" s="178">
        <f>ROUND(E102*H102,2)</f>
        <v>0</v>
      </c>
      <c r="J102" s="179"/>
      <c r="K102" s="178">
        <f>ROUND(E102*J102,2)</f>
        <v>0</v>
      </c>
      <c r="L102" s="178">
        <v>21</v>
      </c>
      <c r="M102" s="178">
        <f>G102*(1+L102/100)</f>
        <v>0</v>
      </c>
      <c r="N102" s="163">
        <v>0</v>
      </c>
      <c r="O102" s="163">
        <f>ROUND(E102*N102,5)</f>
        <v>0</v>
      </c>
      <c r="P102" s="163">
        <v>0</v>
      </c>
      <c r="Q102" s="163">
        <f>ROUND(E102*P102,5)</f>
        <v>0</v>
      </c>
      <c r="R102" s="163"/>
      <c r="S102" s="163"/>
      <c r="T102" s="164">
        <v>8.9999999999999993E-3</v>
      </c>
      <c r="U102" s="163">
        <f>ROUND(E102*T102,2)</f>
        <v>3.41</v>
      </c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100</v>
      </c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0"/>
      <c r="C103" s="201" t="s">
        <v>169</v>
      </c>
      <c r="D103" s="165"/>
      <c r="E103" s="173"/>
      <c r="F103" s="178"/>
      <c r="G103" s="178"/>
      <c r="H103" s="178"/>
      <c r="I103" s="178"/>
      <c r="J103" s="178"/>
      <c r="K103" s="178"/>
      <c r="L103" s="178"/>
      <c r="M103" s="178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102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201" t="s">
        <v>170</v>
      </c>
      <c r="D104" s="165"/>
      <c r="E104" s="173"/>
      <c r="F104" s="178"/>
      <c r="G104" s="178"/>
      <c r="H104" s="178"/>
      <c r="I104" s="178"/>
      <c r="J104" s="178"/>
      <c r="K104" s="178"/>
      <c r="L104" s="178"/>
      <c r="M104" s="178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102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201" t="s">
        <v>171</v>
      </c>
      <c r="D105" s="165"/>
      <c r="E105" s="173">
        <v>165.96680000000001</v>
      </c>
      <c r="F105" s="178"/>
      <c r="G105" s="178"/>
      <c r="H105" s="178"/>
      <c r="I105" s="178"/>
      <c r="J105" s="178"/>
      <c r="K105" s="178"/>
      <c r="L105" s="178"/>
      <c r="M105" s="178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102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/>
      <c r="B106" s="160"/>
      <c r="C106" s="201" t="s">
        <v>172</v>
      </c>
      <c r="D106" s="165"/>
      <c r="E106" s="173">
        <v>26.074999999999999</v>
      </c>
      <c r="F106" s="178"/>
      <c r="G106" s="178"/>
      <c r="H106" s="178"/>
      <c r="I106" s="178"/>
      <c r="J106" s="178"/>
      <c r="K106" s="178"/>
      <c r="L106" s="178"/>
      <c r="M106" s="178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102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/>
      <c r="B107" s="160"/>
      <c r="C107" s="202" t="s">
        <v>106</v>
      </c>
      <c r="D107" s="166"/>
      <c r="E107" s="174">
        <v>192.04179999999999</v>
      </c>
      <c r="F107" s="178"/>
      <c r="G107" s="178"/>
      <c r="H107" s="178"/>
      <c r="I107" s="178"/>
      <c r="J107" s="178"/>
      <c r="K107" s="178"/>
      <c r="L107" s="178"/>
      <c r="M107" s="178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>
        <v>1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/>
      <c r="B108" s="160"/>
      <c r="C108" s="201" t="s">
        <v>175</v>
      </c>
      <c r="D108" s="165"/>
      <c r="E108" s="173"/>
      <c r="F108" s="178"/>
      <c r="G108" s="178"/>
      <c r="H108" s="178"/>
      <c r="I108" s="178"/>
      <c r="J108" s="178"/>
      <c r="K108" s="178"/>
      <c r="L108" s="178"/>
      <c r="M108" s="178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102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54"/>
      <c r="B109" s="160"/>
      <c r="C109" s="201" t="s">
        <v>176</v>
      </c>
      <c r="D109" s="165"/>
      <c r="E109" s="173">
        <v>186.93299999999999</v>
      </c>
      <c r="F109" s="178"/>
      <c r="G109" s="178"/>
      <c r="H109" s="178"/>
      <c r="I109" s="178"/>
      <c r="J109" s="178"/>
      <c r="K109" s="178"/>
      <c r="L109" s="178"/>
      <c r="M109" s="178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202" t="s">
        <v>106</v>
      </c>
      <c r="D110" s="166"/>
      <c r="E110" s="174">
        <v>186.93299999999999</v>
      </c>
      <c r="F110" s="178"/>
      <c r="G110" s="178"/>
      <c r="H110" s="178"/>
      <c r="I110" s="178"/>
      <c r="J110" s="178"/>
      <c r="K110" s="178"/>
      <c r="L110" s="178"/>
      <c r="M110" s="178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102</v>
      </c>
      <c r="AF110" s="153">
        <v>1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>
        <v>17</v>
      </c>
      <c r="B111" s="160" t="s">
        <v>189</v>
      </c>
      <c r="C111" s="200" t="s">
        <v>190</v>
      </c>
      <c r="D111" s="162" t="s">
        <v>124</v>
      </c>
      <c r="E111" s="172">
        <v>20.276</v>
      </c>
      <c r="F111" s="284">
        <f>H111+J111</f>
        <v>0</v>
      </c>
      <c r="G111" s="178">
        <f>ROUND(E111*F111,2)</f>
        <v>0</v>
      </c>
      <c r="H111" s="179"/>
      <c r="I111" s="178">
        <f>ROUND(E111*H111,2)</f>
        <v>0</v>
      </c>
      <c r="J111" s="179"/>
      <c r="K111" s="178">
        <f>ROUND(E111*J111,2)</f>
        <v>0</v>
      </c>
      <c r="L111" s="178">
        <v>21</v>
      </c>
      <c r="M111" s="178">
        <f>G111*(1+L111/100)</f>
        <v>0</v>
      </c>
      <c r="N111" s="163">
        <v>0</v>
      </c>
      <c r="O111" s="163">
        <f>ROUND(E111*N111,5)</f>
        <v>0</v>
      </c>
      <c r="P111" s="163">
        <v>0</v>
      </c>
      <c r="Q111" s="163">
        <f>ROUND(E111*P111,5)</f>
        <v>0</v>
      </c>
      <c r="R111" s="163"/>
      <c r="S111" s="163"/>
      <c r="T111" s="164">
        <v>1.2390000000000001</v>
      </c>
      <c r="U111" s="163">
        <f>ROUND(E111*T111,2)</f>
        <v>25.12</v>
      </c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100</v>
      </c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201" t="s">
        <v>191</v>
      </c>
      <c r="D112" s="165"/>
      <c r="E112" s="173">
        <v>8.6760000000000002</v>
      </c>
      <c r="F112" s="178"/>
      <c r="G112" s="178"/>
      <c r="H112" s="178"/>
      <c r="I112" s="178"/>
      <c r="J112" s="178"/>
      <c r="K112" s="178"/>
      <c r="L112" s="178"/>
      <c r="M112" s="178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102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/>
      <c r="B113" s="160"/>
      <c r="C113" s="202" t="s">
        <v>106</v>
      </c>
      <c r="D113" s="166"/>
      <c r="E113" s="174">
        <v>8.6760000000000002</v>
      </c>
      <c r="F113" s="178"/>
      <c r="G113" s="178"/>
      <c r="H113" s="178"/>
      <c r="I113" s="178"/>
      <c r="J113" s="178"/>
      <c r="K113" s="178"/>
      <c r="L113" s="178"/>
      <c r="M113" s="178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102</v>
      </c>
      <c r="AF113" s="153">
        <v>1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201" t="s">
        <v>192</v>
      </c>
      <c r="D114" s="165"/>
      <c r="E114" s="173"/>
      <c r="F114" s="178"/>
      <c r="G114" s="178"/>
      <c r="H114" s="178"/>
      <c r="I114" s="178"/>
      <c r="J114" s="178"/>
      <c r="K114" s="178"/>
      <c r="L114" s="178"/>
      <c r="M114" s="178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102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201" t="s">
        <v>193</v>
      </c>
      <c r="D115" s="165"/>
      <c r="E115" s="173">
        <v>6.32</v>
      </c>
      <c r="F115" s="178"/>
      <c r="G115" s="178"/>
      <c r="H115" s="178"/>
      <c r="I115" s="178"/>
      <c r="J115" s="178"/>
      <c r="K115" s="178"/>
      <c r="L115" s="178"/>
      <c r="M115" s="178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102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201" t="s">
        <v>194</v>
      </c>
      <c r="D116" s="165"/>
      <c r="E116" s="173">
        <v>2.72</v>
      </c>
      <c r="F116" s="178"/>
      <c r="G116" s="178"/>
      <c r="H116" s="178"/>
      <c r="I116" s="178"/>
      <c r="J116" s="178"/>
      <c r="K116" s="178"/>
      <c r="L116" s="178"/>
      <c r="M116" s="178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102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201" t="s">
        <v>195</v>
      </c>
      <c r="D117" s="165"/>
      <c r="E117" s="173">
        <v>2.56</v>
      </c>
      <c r="F117" s="178"/>
      <c r="G117" s="178"/>
      <c r="H117" s="178"/>
      <c r="I117" s="178"/>
      <c r="J117" s="178"/>
      <c r="K117" s="178"/>
      <c r="L117" s="178"/>
      <c r="M117" s="178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102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202" t="s">
        <v>106</v>
      </c>
      <c r="D118" s="166"/>
      <c r="E118" s="174">
        <v>11.6</v>
      </c>
      <c r="F118" s="178"/>
      <c r="G118" s="178"/>
      <c r="H118" s="178"/>
      <c r="I118" s="178"/>
      <c r="J118" s="178"/>
      <c r="K118" s="178"/>
      <c r="L118" s="178"/>
      <c r="M118" s="178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102</v>
      </c>
      <c r="AF118" s="153">
        <v>1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>
        <v>18</v>
      </c>
      <c r="B119" s="160" t="s">
        <v>196</v>
      </c>
      <c r="C119" s="200" t="s">
        <v>197</v>
      </c>
      <c r="D119" s="162" t="s">
        <v>124</v>
      </c>
      <c r="E119" s="172">
        <v>0.9375</v>
      </c>
      <c r="F119" s="284">
        <f>H119+J119</f>
        <v>0</v>
      </c>
      <c r="G119" s="178">
        <f>ROUND(E119*F119,2)</f>
        <v>0</v>
      </c>
      <c r="H119" s="179"/>
      <c r="I119" s="178">
        <f>ROUND(E119*H119,2)</f>
        <v>0</v>
      </c>
      <c r="J119" s="179"/>
      <c r="K119" s="178">
        <f>ROUND(E119*J119,2)</f>
        <v>0</v>
      </c>
      <c r="L119" s="178">
        <v>21</v>
      </c>
      <c r="M119" s="178">
        <f>G119*(1+L119/100)</f>
        <v>0</v>
      </c>
      <c r="N119" s="163">
        <v>1.67</v>
      </c>
      <c r="O119" s="163">
        <f>ROUND(E119*N119,5)</f>
        <v>1.5656300000000001</v>
      </c>
      <c r="P119" s="163">
        <v>0</v>
      </c>
      <c r="Q119" s="163">
        <f>ROUND(E119*P119,5)</f>
        <v>0</v>
      </c>
      <c r="R119" s="163"/>
      <c r="S119" s="163"/>
      <c r="T119" s="164">
        <v>2.206</v>
      </c>
      <c r="U119" s="163">
        <f>ROUND(E119*T119,2)</f>
        <v>2.0699999999999998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198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0.399999999999999" outlineLevel="1" x14ac:dyDescent="0.25">
      <c r="A120" s="154"/>
      <c r="B120" s="160"/>
      <c r="C120" s="201" t="s">
        <v>199</v>
      </c>
      <c r="D120" s="165"/>
      <c r="E120" s="173">
        <v>0.9375</v>
      </c>
      <c r="F120" s="178"/>
      <c r="G120" s="178"/>
      <c r="H120" s="178"/>
      <c r="I120" s="178"/>
      <c r="J120" s="178"/>
      <c r="K120" s="178"/>
      <c r="L120" s="178"/>
      <c r="M120" s="178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102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>
        <v>19</v>
      </c>
      <c r="B121" s="160" t="s">
        <v>200</v>
      </c>
      <c r="C121" s="200" t="s">
        <v>201</v>
      </c>
      <c r="D121" s="162" t="s">
        <v>99</v>
      </c>
      <c r="E121" s="172">
        <v>465.19499999999999</v>
      </c>
      <c r="F121" s="284">
        <f>H121+J121</f>
        <v>0</v>
      </c>
      <c r="G121" s="178">
        <f>ROUND(E121*F121,2)</f>
        <v>0</v>
      </c>
      <c r="H121" s="179"/>
      <c r="I121" s="178">
        <f>ROUND(E121*H121,2)</f>
        <v>0</v>
      </c>
      <c r="J121" s="179"/>
      <c r="K121" s="178">
        <f>ROUND(E121*J121,2)</f>
        <v>0</v>
      </c>
      <c r="L121" s="178">
        <v>21</v>
      </c>
      <c r="M121" s="178">
        <f>G121*(1+L121/100)</f>
        <v>0</v>
      </c>
      <c r="N121" s="163">
        <v>0</v>
      </c>
      <c r="O121" s="163">
        <f>ROUND(E121*N121,5)</f>
        <v>0</v>
      </c>
      <c r="P121" s="163">
        <v>0</v>
      </c>
      <c r="Q121" s="163">
        <f>ROUND(E121*P121,5)</f>
        <v>0</v>
      </c>
      <c r="R121" s="163"/>
      <c r="S121" s="163"/>
      <c r="T121" s="164">
        <v>0.18</v>
      </c>
      <c r="U121" s="163">
        <f>ROUND(E121*T121,2)</f>
        <v>83.74</v>
      </c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100</v>
      </c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201" t="s">
        <v>202</v>
      </c>
      <c r="D122" s="165"/>
      <c r="E122" s="173">
        <v>465.19499999999999</v>
      </c>
      <c r="F122" s="178"/>
      <c r="G122" s="178"/>
      <c r="H122" s="178"/>
      <c r="I122" s="178"/>
      <c r="J122" s="178"/>
      <c r="K122" s="178"/>
      <c r="L122" s="178"/>
      <c r="M122" s="178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102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>
        <v>20</v>
      </c>
      <c r="B123" s="160" t="s">
        <v>203</v>
      </c>
      <c r="C123" s="200" t="s">
        <v>204</v>
      </c>
      <c r="D123" s="162" t="s">
        <v>205</v>
      </c>
      <c r="E123" s="172">
        <v>46.519500000000001</v>
      </c>
      <c r="F123" s="284">
        <f>H123+J123</f>
        <v>0</v>
      </c>
      <c r="G123" s="178">
        <f>ROUND(E123*F123,2)</f>
        <v>0</v>
      </c>
      <c r="H123" s="179"/>
      <c r="I123" s="178">
        <f>ROUND(E123*H123,2)</f>
        <v>0</v>
      </c>
      <c r="J123" s="179"/>
      <c r="K123" s="178">
        <f>ROUND(E123*J123,2)</f>
        <v>0</v>
      </c>
      <c r="L123" s="178">
        <v>21</v>
      </c>
      <c r="M123" s="178">
        <f>G123*(1+L123/100)</f>
        <v>0</v>
      </c>
      <c r="N123" s="163">
        <v>1E-3</v>
      </c>
      <c r="O123" s="163">
        <f>ROUND(E123*N123,5)</f>
        <v>4.6519999999999999E-2</v>
      </c>
      <c r="P123" s="163">
        <v>0</v>
      </c>
      <c r="Q123" s="163">
        <f>ROUND(E123*P123,5)</f>
        <v>0</v>
      </c>
      <c r="R123" s="163"/>
      <c r="S123" s="163"/>
      <c r="T123" s="164">
        <v>0</v>
      </c>
      <c r="U123" s="163">
        <f>ROUND(E123*T123,2)</f>
        <v>0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206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201" t="s">
        <v>207</v>
      </c>
      <c r="D124" s="165"/>
      <c r="E124" s="173">
        <v>46.519500000000001</v>
      </c>
      <c r="F124" s="178"/>
      <c r="G124" s="178"/>
      <c r="H124" s="178"/>
      <c r="I124" s="178"/>
      <c r="J124" s="178"/>
      <c r="K124" s="178"/>
      <c r="L124" s="178"/>
      <c r="M124" s="178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102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>
        <v>21</v>
      </c>
      <c r="B125" s="160" t="s">
        <v>208</v>
      </c>
      <c r="C125" s="200" t="s">
        <v>209</v>
      </c>
      <c r="D125" s="162" t="s">
        <v>99</v>
      </c>
      <c r="E125" s="172">
        <v>623.11</v>
      </c>
      <c r="F125" s="284">
        <f>H125+J125</f>
        <v>0</v>
      </c>
      <c r="G125" s="178">
        <f>ROUND(E125*F125,2)</f>
        <v>0</v>
      </c>
      <c r="H125" s="179"/>
      <c r="I125" s="178">
        <f>ROUND(E125*H125,2)</f>
        <v>0</v>
      </c>
      <c r="J125" s="179"/>
      <c r="K125" s="178">
        <f>ROUND(E125*J125,2)</f>
        <v>0</v>
      </c>
      <c r="L125" s="178">
        <v>21</v>
      </c>
      <c r="M125" s="178">
        <f>G125*(1+L125/100)</f>
        <v>0</v>
      </c>
      <c r="N125" s="163">
        <v>0</v>
      </c>
      <c r="O125" s="163">
        <f>ROUND(E125*N125,5)</f>
        <v>0</v>
      </c>
      <c r="P125" s="163">
        <v>0</v>
      </c>
      <c r="Q125" s="163">
        <f>ROUND(E125*P125,5)</f>
        <v>0</v>
      </c>
      <c r="R125" s="163"/>
      <c r="S125" s="163"/>
      <c r="T125" s="164">
        <v>1.7999999999999999E-2</v>
      </c>
      <c r="U125" s="163">
        <f>ROUND(E125*T125,2)</f>
        <v>11.22</v>
      </c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100</v>
      </c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5">
      <c r="A126" s="154"/>
      <c r="B126" s="160"/>
      <c r="C126" s="201" t="s">
        <v>135</v>
      </c>
      <c r="D126" s="165"/>
      <c r="E126" s="173"/>
      <c r="F126" s="178"/>
      <c r="G126" s="178"/>
      <c r="H126" s="178"/>
      <c r="I126" s="178"/>
      <c r="J126" s="178"/>
      <c r="K126" s="178"/>
      <c r="L126" s="178"/>
      <c r="M126" s="178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102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/>
      <c r="B127" s="160"/>
      <c r="C127" s="201" t="s">
        <v>137</v>
      </c>
      <c r="D127" s="165"/>
      <c r="E127" s="173"/>
      <c r="F127" s="178"/>
      <c r="G127" s="178"/>
      <c r="H127" s="178"/>
      <c r="I127" s="178"/>
      <c r="J127" s="178"/>
      <c r="K127" s="178"/>
      <c r="L127" s="178"/>
      <c r="M127" s="178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102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5">
      <c r="A128" s="154"/>
      <c r="B128" s="160"/>
      <c r="C128" s="201" t="s">
        <v>210</v>
      </c>
      <c r="D128" s="165"/>
      <c r="E128" s="173">
        <v>550.80999999999995</v>
      </c>
      <c r="F128" s="178"/>
      <c r="G128" s="178"/>
      <c r="H128" s="178"/>
      <c r="I128" s="178"/>
      <c r="J128" s="178"/>
      <c r="K128" s="178"/>
      <c r="L128" s="178"/>
      <c r="M128" s="178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102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/>
      <c r="B129" s="160"/>
      <c r="C129" s="202" t="s">
        <v>106</v>
      </c>
      <c r="D129" s="166"/>
      <c r="E129" s="174">
        <v>550.80999999999995</v>
      </c>
      <c r="F129" s="178"/>
      <c r="G129" s="178"/>
      <c r="H129" s="178"/>
      <c r="I129" s="178"/>
      <c r="J129" s="178"/>
      <c r="K129" s="178"/>
      <c r="L129" s="178"/>
      <c r="M129" s="178"/>
      <c r="N129" s="163"/>
      <c r="O129" s="163"/>
      <c r="P129" s="163"/>
      <c r="Q129" s="163"/>
      <c r="R129" s="163"/>
      <c r="S129" s="163"/>
      <c r="T129" s="164"/>
      <c r="U129" s="16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102</v>
      </c>
      <c r="AF129" s="153">
        <v>1</v>
      </c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201" t="s">
        <v>139</v>
      </c>
      <c r="D130" s="165"/>
      <c r="E130" s="173"/>
      <c r="F130" s="178"/>
      <c r="G130" s="178"/>
      <c r="H130" s="178"/>
      <c r="I130" s="178"/>
      <c r="J130" s="178"/>
      <c r="K130" s="178"/>
      <c r="L130" s="178"/>
      <c r="M130" s="178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102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201" t="s">
        <v>211</v>
      </c>
      <c r="D131" s="165"/>
      <c r="E131" s="173">
        <v>72.3</v>
      </c>
      <c r="F131" s="178"/>
      <c r="G131" s="178"/>
      <c r="H131" s="178"/>
      <c r="I131" s="178"/>
      <c r="J131" s="178"/>
      <c r="K131" s="178"/>
      <c r="L131" s="178"/>
      <c r="M131" s="178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102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202" t="s">
        <v>106</v>
      </c>
      <c r="D132" s="166"/>
      <c r="E132" s="174">
        <v>72.3</v>
      </c>
      <c r="F132" s="178"/>
      <c r="G132" s="178"/>
      <c r="H132" s="178"/>
      <c r="I132" s="178"/>
      <c r="J132" s="178"/>
      <c r="K132" s="178"/>
      <c r="L132" s="178"/>
      <c r="M132" s="178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102</v>
      </c>
      <c r="AF132" s="153">
        <v>1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>
        <v>22</v>
      </c>
      <c r="B133" s="160" t="s">
        <v>212</v>
      </c>
      <c r="C133" s="200" t="s">
        <v>213</v>
      </c>
      <c r="D133" s="162" t="s">
        <v>99</v>
      </c>
      <c r="E133" s="172">
        <v>465.19499999999999</v>
      </c>
      <c r="F133" s="284">
        <f>H133+J133</f>
        <v>0</v>
      </c>
      <c r="G133" s="178">
        <f>ROUND(E133*F133,2)</f>
        <v>0</v>
      </c>
      <c r="H133" s="179"/>
      <c r="I133" s="178">
        <f>ROUND(E133*H133,2)</f>
        <v>0</v>
      </c>
      <c r="J133" s="179"/>
      <c r="K133" s="178">
        <f>ROUND(E133*J133,2)</f>
        <v>0</v>
      </c>
      <c r="L133" s="178">
        <v>21</v>
      </c>
      <c r="M133" s="178">
        <f>G133*(1+L133/100)</f>
        <v>0</v>
      </c>
      <c r="N133" s="163">
        <v>0</v>
      </c>
      <c r="O133" s="163">
        <f>ROUND(E133*N133,5)</f>
        <v>0</v>
      </c>
      <c r="P133" s="163">
        <v>0</v>
      </c>
      <c r="Q133" s="163">
        <f>ROUND(E133*P133,5)</f>
        <v>0</v>
      </c>
      <c r="R133" s="163"/>
      <c r="S133" s="163"/>
      <c r="T133" s="164">
        <v>3.5000000000000001E-3</v>
      </c>
      <c r="U133" s="163">
        <f>ROUND(E133*T133,2)</f>
        <v>1.63</v>
      </c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100</v>
      </c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201" t="s">
        <v>202</v>
      </c>
      <c r="D134" s="165"/>
      <c r="E134" s="173">
        <v>465.19499999999999</v>
      </c>
      <c r="F134" s="178"/>
      <c r="G134" s="178"/>
      <c r="H134" s="178"/>
      <c r="I134" s="178"/>
      <c r="J134" s="178"/>
      <c r="K134" s="178"/>
      <c r="L134" s="178"/>
      <c r="M134" s="178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102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>
        <v>23</v>
      </c>
      <c r="B135" s="160" t="s">
        <v>214</v>
      </c>
      <c r="C135" s="200" t="s">
        <v>215</v>
      </c>
      <c r="D135" s="162" t="s">
        <v>99</v>
      </c>
      <c r="E135" s="172">
        <v>12</v>
      </c>
      <c r="F135" s="284">
        <f>H135+J135</f>
        <v>0</v>
      </c>
      <c r="G135" s="178">
        <f>ROUND(E135*F135,2)</f>
        <v>0</v>
      </c>
      <c r="H135" s="179"/>
      <c r="I135" s="178">
        <f>ROUND(E135*H135,2)</f>
        <v>0</v>
      </c>
      <c r="J135" s="179"/>
      <c r="K135" s="178">
        <f>ROUND(E135*J135,2)</f>
        <v>0</v>
      </c>
      <c r="L135" s="178">
        <v>21</v>
      </c>
      <c r="M135" s="178">
        <f>G135*(1+L135/100)</f>
        <v>0</v>
      </c>
      <c r="N135" s="163">
        <v>9.4000000000000004E-3</v>
      </c>
      <c r="O135" s="163">
        <f>ROUND(E135*N135,5)</f>
        <v>0.1128</v>
      </c>
      <c r="P135" s="163">
        <v>0</v>
      </c>
      <c r="Q135" s="163">
        <f>ROUND(E135*P135,5)</f>
        <v>0</v>
      </c>
      <c r="R135" s="163"/>
      <c r="S135" s="163"/>
      <c r="T135" s="164">
        <v>0.86399999999999999</v>
      </c>
      <c r="U135" s="163">
        <f>ROUND(E135*T135,2)</f>
        <v>10.37</v>
      </c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100</v>
      </c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201" t="s">
        <v>216</v>
      </c>
      <c r="D136" s="165"/>
      <c r="E136" s="173">
        <v>12</v>
      </c>
      <c r="F136" s="178"/>
      <c r="G136" s="178"/>
      <c r="H136" s="178"/>
      <c r="I136" s="178"/>
      <c r="J136" s="178"/>
      <c r="K136" s="178"/>
      <c r="L136" s="178"/>
      <c r="M136" s="178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102</v>
      </c>
      <c r="AF136" s="153">
        <v>0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>
        <v>24</v>
      </c>
      <c r="B137" s="160" t="s">
        <v>217</v>
      </c>
      <c r="C137" s="200" t="s">
        <v>218</v>
      </c>
      <c r="D137" s="162" t="s">
        <v>99</v>
      </c>
      <c r="E137" s="172">
        <v>12</v>
      </c>
      <c r="F137" s="284">
        <f>H137+J137</f>
        <v>0</v>
      </c>
      <c r="G137" s="178">
        <f>ROUND(E137*F137,2)</f>
        <v>0</v>
      </c>
      <c r="H137" s="179"/>
      <c r="I137" s="178">
        <f>ROUND(E137*H137,2)</f>
        <v>0</v>
      </c>
      <c r="J137" s="179"/>
      <c r="K137" s="178">
        <f>ROUND(E137*J137,2)</f>
        <v>0</v>
      </c>
      <c r="L137" s="178">
        <v>21</v>
      </c>
      <c r="M137" s="178">
        <f>G137*(1+L137/100)</f>
        <v>0</v>
      </c>
      <c r="N137" s="163">
        <v>0</v>
      </c>
      <c r="O137" s="163">
        <f>ROUND(E137*N137,5)</f>
        <v>0</v>
      </c>
      <c r="P137" s="163">
        <v>0</v>
      </c>
      <c r="Q137" s="163">
        <f>ROUND(E137*P137,5)</f>
        <v>0</v>
      </c>
      <c r="R137" s="163"/>
      <c r="S137" s="163"/>
      <c r="T137" s="164">
        <v>0.371</v>
      </c>
      <c r="U137" s="163">
        <f>ROUND(E137*T137,2)</f>
        <v>4.45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100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201" t="s">
        <v>219</v>
      </c>
      <c r="D138" s="165"/>
      <c r="E138" s="173">
        <v>12</v>
      </c>
      <c r="F138" s="178"/>
      <c r="G138" s="178"/>
      <c r="H138" s="178"/>
      <c r="I138" s="178"/>
      <c r="J138" s="178"/>
      <c r="K138" s="178"/>
      <c r="L138" s="178"/>
      <c r="M138" s="178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102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>
        <v>25</v>
      </c>
      <c r="B139" s="160" t="s">
        <v>220</v>
      </c>
      <c r="C139" s="200" t="s">
        <v>221</v>
      </c>
      <c r="D139" s="162" t="s">
        <v>124</v>
      </c>
      <c r="E139" s="172">
        <v>9.3039000000000005</v>
      </c>
      <c r="F139" s="284">
        <f>H139+J139</f>
        <v>0</v>
      </c>
      <c r="G139" s="178">
        <f>ROUND(E139*F139,2)</f>
        <v>0</v>
      </c>
      <c r="H139" s="179"/>
      <c r="I139" s="178">
        <f>ROUND(E139*H139,2)</f>
        <v>0</v>
      </c>
      <c r="J139" s="179"/>
      <c r="K139" s="178">
        <f>ROUND(E139*J139,2)</f>
        <v>0</v>
      </c>
      <c r="L139" s="178">
        <v>21</v>
      </c>
      <c r="M139" s="178">
        <f>G139*(1+L139/100)</f>
        <v>0</v>
      </c>
      <c r="N139" s="163">
        <v>0</v>
      </c>
      <c r="O139" s="163">
        <f>ROUND(E139*N139,5)</f>
        <v>0</v>
      </c>
      <c r="P139" s="163">
        <v>0</v>
      </c>
      <c r="Q139" s="163">
        <f>ROUND(E139*P139,5)</f>
        <v>0</v>
      </c>
      <c r="R139" s="163"/>
      <c r="S139" s="163"/>
      <c r="T139" s="164">
        <v>0.88400000000000001</v>
      </c>
      <c r="U139" s="163">
        <f>ROUND(E139*T139,2)</f>
        <v>8.2200000000000006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100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201" t="s">
        <v>222</v>
      </c>
      <c r="D140" s="165"/>
      <c r="E140" s="173">
        <v>9.3039000000000005</v>
      </c>
      <c r="F140" s="178"/>
      <c r="G140" s="178"/>
      <c r="H140" s="178"/>
      <c r="I140" s="178"/>
      <c r="J140" s="178"/>
      <c r="K140" s="178"/>
      <c r="L140" s="178"/>
      <c r="M140" s="178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102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5">
      <c r="A141" s="154">
        <v>26</v>
      </c>
      <c r="B141" s="160" t="s">
        <v>223</v>
      </c>
      <c r="C141" s="200" t="s">
        <v>224</v>
      </c>
      <c r="D141" s="162" t="s">
        <v>99</v>
      </c>
      <c r="E141" s="172">
        <v>465.19499999999999</v>
      </c>
      <c r="F141" s="284">
        <f>H141+J141</f>
        <v>0</v>
      </c>
      <c r="G141" s="178">
        <f>ROUND(E141*F141,2)</f>
        <v>0</v>
      </c>
      <c r="H141" s="179"/>
      <c r="I141" s="178">
        <f>ROUND(E141*H141,2)</f>
        <v>0</v>
      </c>
      <c r="J141" s="179"/>
      <c r="K141" s="178">
        <f>ROUND(E141*J141,2)</f>
        <v>0</v>
      </c>
      <c r="L141" s="178">
        <v>21</v>
      </c>
      <c r="M141" s="178">
        <f>G141*(1+L141/100)</f>
        <v>0</v>
      </c>
      <c r="N141" s="163">
        <v>0</v>
      </c>
      <c r="O141" s="163">
        <f>ROUND(E141*N141,5)</f>
        <v>0</v>
      </c>
      <c r="P141" s="163">
        <v>0</v>
      </c>
      <c r="Q141" s="163">
        <f>ROUND(E141*P141,5)</f>
        <v>0</v>
      </c>
      <c r="R141" s="163"/>
      <c r="S141" s="163"/>
      <c r="T141" s="164">
        <v>1.0999999999999999E-2</v>
      </c>
      <c r="U141" s="163">
        <f>ROUND(E141*T141,2)</f>
        <v>5.12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100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/>
      <c r="B142" s="160"/>
      <c r="C142" s="201" t="s">
        <v>225</v>
      </c>
      <c r="D142" s="165"/>
      <c r="E142" s="173">
        <v>465.19499999999999</v>
      </c>
      <c r="F142" s="178"/>
      <c r="G142" s="178"/>
      <c r="H142" s="178"/>
      <c r="I142" s="178"/>
      <c r="J142" s="178"/>
      <c r="K142" s="178"/>
      <c r="L142" s="178"/>
      <c r="M142" s="178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102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>
        <v>27</v>
      </c>
      <c r="B143" s="160" t="s">
        <v>226</v>
      </c>
      <c r="C143" s="200" t="s">
        <v>227</v>
      </c>
      <c r="D143" s="162" t="s">
        <v>99</v>
      </c>
      <c r="E143" s="172">
        <v>465.19499999999999</v>
      </c>
      <c r="F143" s="284">
        <f>H143+J143</f>
        <v>0</v>
      </c>
      <c r="G143" s="178">
        <f>ROUND(E143*F143,2)</f>
        <v>0</v>
      </c>
      <c r="H143" s="179"/>
      <c r="I143" s="178">
        <f>ROUND(E143*H143,2)</f>
        <v>0</v>
      </c>
      <c r="J143" s="179"/>
      <c r="K143" s="178">
        <f>ROUND(E143*J143,2)</f>
        <v>0</v>
      </c>
      <c r="L143" s="178">
        <v>21</v>
      </c>
      <c r="M143" s="178">
        <f>G143*(1+L143/100)</f>
        <v>0</v>
      </c>
      <c r="N143" s="163">
        <v>0</v>
      </c>
      <c r="O143" s="163">
        <f>ROUND(E143*N143,5)</f>
        <v>0</v>
      </c>
      <c r="P143" s="163">
        <v>0</v>
      </c>
      <c r="Q143" s="163">
        <f>ROUND(E143*P143,5)</f>
        <v>0</v>
      </c>
      <c r="R143" s="163"/>
      <c r="S143" s="163"/>
      <c r="T143" s="164">
        <v>8.0000000000000002E-3</v>
      </c>
      <c r="U143" s="163">
        <f>ROUND(E143*T143,2)</f>
        <v>3.72</v>
      </c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100</v>
      </c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/>
      <c r="B144" s="160"/>
      <c r="C144" s="201" t="s">
        <v>225</v>
      </c>
      <c r="D144" s="165"/>
      <c r="E144" s="173">
        <v>465.19499999999999</v>
      </c>
      <c r="F144" s="178"/>
      <c r="G144" s="178"/>
      <c r="H144" s="178"/>
      <c r="I144" s="178"/>
      <c r="J144" s="178"/>
      <c r="K144" s="178"/>
      <c r="L144" s="178"/>
      <c r="M144" s="178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102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>
        <v>28</v>
      </c>
      <c r="B145" s="160" t="s">
        <v>228</v>
      </c>
      <c r="C145" s="200" t="s">
        <v>229</v>
      </c>
      <c r="D145" s="162" t="s">
        <v>124</v>
      </c>
      <c r="E145" s="172">
        <v>358.69880000000001</v>
      </c>
      <c r="F145" s="284">
        <f>H145+J145</f>
        <v>0</v>
      </c>
      <c r="G145" s="178">
        <f>ROUND(E145*F145,2)</f>
        <v>0</v>
      </c>
      <c r="H145" s="179"/>
      <c r="I145" s="178">
        <f>ROUND(E145*H145,2)</f>
        <v>0</v>
      </c>
      <c r="J145" s="179"/>
      <c r="K145" s="178">
        <f>ROUND(E145*J145,2)</f>
        <v>0</v>
      </c>
      <c r="L145" s="178">
        <v>21</v>
      </c>
      <c r="M145" s="178">
        <f>G145*(1+L145/100)</f>
        <v>0</v>
      </c>
      <c r="N145" s="163">
        <v>0</v>
      </c>
      <c r="O145" s="163">
        <f>ROUND(E145*N145,5)</f>
        <v>0</v>
      </c>
      <c r="P145" s="163">
        <v>0</v>
      </c>
      <c r="Q145" s="163">
        <f>ROUND(E145*P145,5)</f>
        <v>0</v>
      </c>
      <c r="R145" s="163"/>
      <c r="S145" s="163"/>
      <c r="T145" s="164">
        <v>0</v>
      </c>
      <c r="U145" s="163">
        <f>ROUND(E145*T145,2)</f>
        <v>0</v>
      </c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100</v>
      </c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201" t="s">
        <v>169</v>
      </c>
      <c r="D146" s="165"/>
      <c r="E146" s="173"/>
      <c r="F146" s="178"/>
      <c r="G146" s="178"/>
      <c r="H146" s="178"/>
      <c r="I146" s="178"/>
      <c r="J146" s="178"/>
      <c r="K146" s="178"/>
      <c r="L146" s="178"/>
      <c r="M146" s="178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102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/>
      <c r="B147" s="160"/>
      <c r="C147" s="201" t="s">
        <v>170</v>
      </c>
      <c r="D147" s="165"/>
      <c r="E147" s="173"/>
      <c r="F147" s="178"/>
      <c r="G147" s="178"/>
      <c r="H147" s="178"/>
      <c r="I147" s="178"/>
      <c r="J147" s="178"/>
      <c r="K147" s="178"/>
      <c r="L147" s="178"/>
      <c r="M147" s="178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102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201" t="s">
        <v>171</v>
      </c>
      <c r="D148" s="165"/>
      <c r="E148" s="173">
        <v>165.96680000000001</v>
      </c>
      <c r="F148" s="178"/>
      <c r="G148" s="178"/>
      <c r="H148" s="178"/>
      <c r="I148" s="178"/>
      <c r="J148" s="178"/>
      <c r="K148" s="178"/>
      <c r="L148" s="178"/>
      <c r="M148" s="178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102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201" t="s">
        <v>172</v>
      </c>
      <c r="D149" s="165"/>
      <c r="E149" s="173">
        <v>26.074999999999999</v>
      </c>
      <c r="F149" s="178"/>
      <c r="G149" s="178"/>
      <c r="H149" s="178"/>
      <c r="I149" s="178"/>
      <c r="J149" s="178"/>
      <c r="K149" s="178"/>
      <c r="L149" s="178"/>
      <c r="M149" s="178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102</v>
      </c>
      <c r="AF149" s="153">
        <v>0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201" t="s">
        <v>173</v>
      </c>
      <c r="D150" s="165"/>
      <c r="E150" s="173"/>
      <c r="F150" s="178"/>
      <c r="G150" s="178"/>
      <c r="H150" s="178"/>
      <c r="I150" s="178"/>
      <c r="J150" s="178"/>
      <c r="K150" s="178"/>
      <c r="L150" s="178"/>
      <c r="M150" s="178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102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201" t="s">
        <v>174</v>
      </c>
      <c r="D151" s="165"/>
      <c r="E151" s="173">
        <v>-20.276</v>
      </c>
      <c r="F151" s="178"/>
      <c r="G151" s="178"/>
      <c r="H151" s="178"/>
      <c r="I151" s="178"/>
      <c r="J151" s="178"/>
      <c r="K151" s="178"/>
      <c r="L151" s="178"/>
      <c r="M151" s="178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102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202" t="s">
        <v>106</v>
      </c>
      <c r="D152" s="166"/>
      <c r="E152" s="174">
        <v>171.76580000000001</v>
      </c>
      <c r="F152" s="178"/>
      <c r="G152" s="178"/>
      <c r="H152" s="178"/>
      <c r="I152" s="178"/>
      <c r="J152" s="178"/>
      <c r="K152" s="178"/>
      <c r="L152" s="178"/>
      <c r="M152" s="178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102</v>
      </c>
      <c r="AF152" s="153">
        <v>1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5">
      <c r="A153" s="154"/>
      <c r="B153" s="160"/>
      <c r="C153" s="201" t="s">
        <v>175</v>
      </c>
      <c r="D153" s="165"/>
      <c r="E153" s="173"/>
      <c r="F153" s="178"/>
      <c r="G153" s="178"/>
      <c r="H153" s="178"/>
      <c r="I153" s="178"/>
      <c r="J153" s="178"/>
      <c r="K153" s="178"/>
      <c r="L153" s="178"/>
      <c r="M153" s="178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102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5">
      <c r="A154" s="154"/>
      <c r="B154" s="160"/>
      <c r="C154" s="201" t="s">
        <v>176</v>
      </c>
      <c r="D154" s="165"/>
      <c r="E154" s="173">
        <v>186.93299999999999</v>
      </c>
      <c r="F154" s="178"/>
      <c r="G154" s="178"/>
      <c r="H154" s="178"/>
      <c r="I154" s="178"/>
      <c r="J154" s="178"/>
      <c r="K154" s="178"/>
      <c r="L154" s="178"/>
      <c r="M154" s="178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102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/>
      <c r="B155" s="160"/>
      <c r="C155" s="202" t="s">
        <v>106</v>
      </c>
      <c r="D155" s="166"/>
      <c r="E155" s="174">
        <v>186.93299999999999</v>
      </c>
      <c r="F155" s="178"/>
      <c r="G155" s="178"/>
      <c r="H155" s="178"/>
      <c r="I155" s="178"/>
      <c r="J155" s="178"/>
      <c r="K155" s="178"/>
      <c r="L155" s="178"/>
      <c r="M155" s="178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102</v>
      </c>
      <c r="AF155" s="153">
        <v>1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x14ac:dyDescent="0.25">
      <c r="A156" s="155" t="s">
        <v>95</v>
      </c>
      <c r="B156" s="161" t="s">
        <v>54</v>
      </c>
      <c r="C156" s="206" t="s">
        <v>55</v>
      </c>
      <c r="D156" s="169"/>
      <c r="E156" s="177"/>
      <c r="F156" s="180"/>
      <c r="G156" s="180">
        <f>SUMIF(AE157:AE158,"&lt;&gt;NOR",G157:G158)</f>
        <v>0</v>
      </c>
      <c r="H156" s="180"/>
      <c r="I156" s="180">
        <f>SUM(I157:I158)</f>
        <v>0</v>
      </c>
      <c r="J156" s="180"/>
      <c r="K156" s="180">
        <f>SUM(K157:K158)</f>
        <v>0</v>
      </c>
      <c r="L156" s="180"/>
      <c r="M156" s="180">
        <f>SUM(M157:M158)</f>
        <v>0</v>
      </c>
      <c r="N156" s="170"/>
      <c r="O156" s="170">
        <f>SUM(O157:O158)</f>
        <v>3.13E-3</v>
      </c>
      <c r="P156" s="170"/>
      <c r="Q156" s="170">
        <f>SUM(Q157:Q158)</f>
        <v>0</v>
      </c>
      <c r="R156" s="170"/>
      <c r="S156" s="170"/>
      <c r="T156" s="171"/>
      <c r="U156" s="170">
        <f>SUM(U157:U158)</f>
        <v>0.59</v>
      </c>
      <c r="AE156" t="s">
        <v>96</v>
      </c>
    </row>
    <row r="157" spans="1:60" outlineLevel="1" x14ac:dyDescent="0.25">
      <c r="A157" s="154">
        <v>29</v>
      </c>
      <c r="B157" s="160" t="s">
        <v>230</v>
      </c>
      <c r="C157" s="200" t="s">
        <v>231</v>
      </c>
      <c r="D157" s="162" t="s">
        <v>99</v>
      </c>
      <c r="E157" s="172">
        <v>6.25</v>
      </c>
      <c r="F157" s="284">
        <f>H157+J157</f>
        <v>0</v>
      </c>
      <c r="G157" s="178">
        <f>ROUND(E157*F157,2)</f>
        <v>0</v>
      </c>
      <c r="H157" s="179"/>
      <c r="I157" s="178">
        <f>ROUND(E157*H157,2)</f>
        <v>0</v>
      </c>
      <c r="J157" s="179"/>
      <c r="K157" s="178">
        <f>ROUND(E157*J157,2)</f>
        <v>0</v>
      </c>
      <c r="L157" s="178">
        <v>21</v>
      </c>
      <c r="M157" s="178">
        <f>G157*(1+L157/100)</f>
        <v>0</v>
      </c>
      <c r="N157" s="163">
        <v>5.0000000000000001E-4</v>
      </c>
      <c r="O157" s="163">
        <f>ROUND(E157*N157,5)</f>
        <v>3.13E-3</v>
      </c>
      <c r="P157" s="163">
        <v>0</v>
      </c>
      <c r="Q157" s="163">
        <f>ROUND(E157*P157,5)</f>
        <v>0</v>
      </c>
      <c r="R157" s="163"/>
      <c r="S157" s="163"/>
      <c r="T157" s="164">
        <v>9.4E-2</v>
      </c>
      <c r="U157" s="163">
        <f>ROUND(E157*T157,2)</f>
        <v>0.59</v>
      </c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100</v>
      </c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ht="20.399999999999999" outlineLevel="1" x14ac:dyDescent="0.25">
      <c r="A158" s="154"/>
      <c r="B158" s="160"/>
      <c r="C158" s="201" t="s">
        <v>232</v>
      </c>
      <c r="D158" s="165"/>
      <c r="E158" s="173">
        <v>6.25</v>
      </c>
      <c r="F158" s="178"/>
      <c r="G158" s="178"/>
      <c r="H158" s="178"/>
      <c r="I158" s="178"/>
      <c r="J158" s="178"/>
      <c r="K158" s="178"/>
      <c r="L158" s="178"/>
      <c r="M158" s="178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102</v>
      </c>
      <c r="AF158" s="153">
        <v>0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x14ac:dyDescent="0.25">
      <c r="A159" s="155" t="s">
        <v>95</v>
      </c>
      <c r="B159" s="161" t="s">
        <v>56</v>
      </c>
      <c r="C159" s="206" t="s">
        <v>57</v>
      </c>
      <c r="D159" s="169"/>
      <c r="E159" s="177"/>
      <c r="F159" s="180"/>
      <c r="G159" s="180">
        <f>SUMIF(AE160:AE288,"&lt;&gt;NOR",G160:G288)</f>
        <v>0</v>
      </c>
      <c r="H159" s="180"/>
      <c r="I159" s="180">
        <f>SUM(I160:I288)</f>
        <v>0</v>
      </c>
      <c r="J159" s="180"/>
      <c r="K159" s="180">
        <f>SUM(K160:K288)</f>
        <v>0</v>
      </c>
      <c r="L159" s="180"/>
      <c r="M159" s="180">
        <f>SUM(M160:M288)</f>
        <v>0</v>
      </c>
      <c r="N159" s="170"/>
      <c r="O159" s="170">
        <f>SUM(O160:O288)</f>
        <v>955.61450000000036</v>
      </c>
      <c r="P159" s="170"/>
      <c r="Q159" s="170">
        <f>SUM(Q160:Q288)</f>
        <v>0</v>
      </c>
      <c r="R159" s="170"/>
      <c r="S159" s="170"/>
      <c r="T159" s="171"/>
      <c r="U159" s="170">
        <f>SUM(U160:U288)</f>
        <v>549.15000000000009</v>
      </c>
      <c r="AE159" t="s">
        <v>96</v>
      </c>
    </row>
    <row r="160" spans="1:60" outlineLevel="1" x14ac:dyDescent="0.25">
      <c r="A160" s="154">
        <v>30</v>
      </c>
      <c r="B160" s="160" t="s">
        <v>233</v>
      </c>
      <c r="C160" s="200" t="s">
        <v>234</v>
      </c>
      <c r="D160" s="162" t="s">
        <v>99</v>
      </c>
      <c r="E160" s="172">
        <v>550.80999999999995</v>
      </c>
      <c r="F160" s="284">
        <f>H160+J160</f>
        <v>0</v>
      </c>
      <c r="G160" s="178">
        <f>ROUND(E160*F160,2)</f>
        <v>0</v>
      </c>
      <c r="H160" s="179"/>
      <c r="I160" s="178">
        <f>ROUND(E160*H160,2)</f>
        <v>0</v>
      </c>
      <c r="J160" s="179"/>
      <c r="K160" s="178">
        <f>ROUND(E160*J160,2)</f>
        <v>0</v>
      </c>
      <c r="L160" s="178">
        <v>21</v>
      </c>
      <c r="M160" s="178">
        <f>G160*(1+L160/100)</f>
        <v>0</v>
      </c>
      <c r="N160" s="163">
        <v>0</v>
      </c>
      <c r="O160" s="163">
        <f>ROUND(E160*N160,5)</f>
        <v>0</v>
      </c>
      <c r="P160" s="163">
        <v>0</v>
      </c>
      <c r="Q160" s="163">
        <f>ROUND(E160*P160,5)</f>
        <v>0</v>
      </c>
      <c r="R160" s="163"/>
      <c r="S160" s="163"/>
      <c r="T160" s="164">
        <v>2.1000000000000001E-2</v>
      </c>
      <c r="U160" s="163">
        <f>ROUND(E160*T160,2)</f>
        <v>11.57</v>
      </c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100</v>
      </c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201" t="s">
        <v>101</v>
      </c>
      <c r="D161" s="165"/>
      <c r="E161" s="173"/>
      <c r="F161" s="178"/>
      <c r="G161" s="178"/>
      <c r="H161" s="178"/>
      <c r="I161" s="178"/>
      <c r="J161" s="178"/>
      <c r="K161" s="178"/>
      <c r="L161" s="178"/>
      <c r="M161" s="178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102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201" t="s">
        <v>235</v>
      </c>
      <c r="D162" s="165"/>
      <c r="E162" s="173"/>
      <c r="F162" s="178"/>
      <c r="G162" s="178"/>
      <c r="H162" s="178"/>
      <c r="I162" s="178"/>
      <c r="J162" s="178"/>
      <c r="K162" s="178"/>
      <c r="L162" s="178"/>
      <c r="M162" s="178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102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/>
      <c r="B163" s="160"/>
      <c r="C163" s="201" t="s">
        <v>236</v>
      </c>
      <c r="D163" s="165"/>
      <c r="E163" s="173"/>
      <c r="F163" s="178"/>
      <c r="G163" s="178"/>
      <c r="H163" s="178"/>
      <c r="I163" s="178"/>
      <c r="J163" s="178"/>
      <c r="K163" s="178"/>
      <c r="L163" s="178"/>
      <c r="M163" s="178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102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201" t="s">
        <v>237</v>
      </c>
      <c r="D164" s="165"/>
      <c r="E164" s="173"/>
      <c r="F164" s="178"/>
      <c r="G164" s="178"/>
      <c r="H164" s="178"/>
      <c r="I164" s="178"/>
      <c r="J164" s="178"/>
      <c r="K164" s="178"/>
      <c r="L164" s="178"/>
      <c r="M164" s="178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102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/>
      <c r="B165" s="160"/>
      <c r="C165" s="201" t="s">
        <v>210</v>
      </c>
      <c r="D165" s="165"/>
      <c r="E165" s="173">
        <v>550.80999999999995</v>
      </c>
      <c r="F165" s="178"/>
      <c r="G165" s="178"/>
      <c r="H165" s="178"/>
      <c r="I165" s="178"/>
      <c r="J165" s="178"/>
      <c r="K165" s="178"/>
      <c r="L165" s="178"/>
      <c r="M165" s="178"/>
      <c r="N165" s="163"/>
      <c r="O165" s="163"/>
      <c r="P165" s="163"/>
      <c r="Q165" s="163"/>
      <c r="R165" s="163"/>
      <c r="S165" s="163"/>
      <c r="T165" s="164"/>
      <c r="U165" s="16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102</v>
      </c>
      <c r="AF165" s="153">
        <v>0</v>
      </c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5">
      <c r="A166" s="154"/>
      <c r="B166" s="160"/>
      <c r="C166" s="202" t="s">
        <v>106</v>
      </c>
      <c r="D166" s="166"/>
      <c r="E166" s="174">
        <v>550.80999999999995</v>
      </c>
      <c r="F166" s="178"/>
      <c r="G166" s="178"/>
      <c r="H166" s="178"/>
      <c r="I166" s="178"/>
      <c r="J166" s="178"/>
      <c r="K166" s="178"/>
      <c r="L166" s="178"/>
      <c r="M166" s="178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102</v>
      </c>
      <c r="AF166" s="153">
        <v>1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5">
      <c r="A167" s="154">
        <v>31</v>
      </c>
      <c r="B167" s="160" t="s">
        <v>238</v>
      </c>
      <c r="C167" s="200" t="s">
        <v>239</v>
      </c>
      <c r="D167" s="162" t="s">
        <v>240</v>
      </c>
      <c r="E167" s="172">
        <v>197.79587100000001</v>
      </c>
      <c r="F167" s="284">
        <f>H167+J167</f>
        <v>0</v>
      </c>
      <c r="G167" s="178">
        <f>ROUND(E167*F167,2)</f>
        <v>0</v>
      </c>
      <c r="H167" s="179"/>
      <c r="I167" s="178">
        <f>ROUND(E167*H167,2)</f>
        <v>0</v>
      </c>
      <c r="J167" s="179"/>
      <c r="K167" s="178">
        <f>ROUND(E167*J167,2)</f>
        <v>0</v>
      </c>
      <c r="L167" s="178">
        <v>21</v>
      </c>
      <c r="M167" s="178">
        <f>G167*(1+L167/100)</f>
        <v>0</v>
      </c>
      <c r="N167" s="163">
        <v>1</v>
      </c>
      <c r="O167" s="163">
        <f>ROUND(E167*N167,5)</f>
        <v>197.79587000000001</v>
      </c>
      <c r="P167" s="163">
        <v>0</v>
      </c>
      <c r="Q167" s="163">
        <f>ROUND(E167*P167,5)</f>
        <v>0</v>
      </c>
      <c r="R167" s="163"/>
      <c r="S167" s="163"/>
      <c r="T167" s="164">
        <v>0</v>
      </c>
      <c r="U167" s="163">
        <f>ROUND(E167*T167,2)</f>
        <v>0</v>
      </c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206</v>
      </c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5">
      <c r="A168" s="154"/>
      <c r="B168" s="160"/>
      <c r="C168" s="201" t="s">
        <v>101</v>
      </c>
      <c r="D168" s="165"/>
      <c r="E168" s="173"/>
      <c r="F168" s="178"/>
      <c r="G168" s="178"/>
      <c r="H168" s="178"/>
      <c r="I168" s="178"/>
      <c r="J168" s="178"/>
      <c r="K168" s="178"/>
      <c r="L168" s="178"/>
      <c r="M168" s="178"/>
      <c r="N168" s="163"/>
      <c r="O168" s="163"/>
      <c r="P168" s="163"/>
      <c r="Q168" s="163"/>
      <c r="R168" s="163"/>
      <c r="S168" s="163"/>
      <c r="T168" s="164"/>
      <c r="U168" s="16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102</v>
      </c>
      <c r="AF168" s="153">
        <v>0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5">
      <c r="A169" s="154"/>
      <c r="B169" s="160"/>
      <c r="C169" s="201" t="s">
        <v>235</v>
      </c>
      <c r="D169" s="165"/>
      <c r="E169" s="173"/>
      <c r="F169" s="178"/>
      <c r="G169" s="178"/>
      <c r="H169" s="178"/>
      <c r="I169" s="178"/>
      <c r="J169" s="178"/>
      <c r="K169" s="178"/>
      <c r="L169" s="178"/>
      <c r="M169" s="178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102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/>
      <c r="B170" s="160"/>
      <c r="C170" s="201" t="s">
        <v>236</v>
      </c>
      <c r="D170" s="165"/>
      <c r="E170" s="173"/>
      <c r="F170" s="178"/>
      <c r="G170" s="178"/>
      <c r="H170" s="178"/>
      <c r="I170" s="178"/>
      <c r="J170" s="178"/>
      <c r="K170" s="178"/>
      <c r="L170" s="178"/>
      <c r="M170" s="178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102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201" t="s">
        <v>241</v>
      </c>
      <c r="D171" s="165"/>
      <c r="E171" s="173"/>
      <c r="F171" s="178"/>
      <c r="G171" s="178"/>
      <c r="H171" s="178"/>
      <c r="I171" s="178"/>
      <c r="J171" s="178"/>
      <c r="K171" s="178"/>
      <c r="L171" s="178"/>
      <c r="M171" s="178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102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201" t="s">
        <v>242</v>
      </c>
      <c r="D172" s="165"/>
      <c r="E172" s="173">
        <v>197.79587100000001</v>
      </c>
      <c r="F172" s="178"/>
      <c r="G172" s="178"/>
      <c r="H172" s="178"/>
      <c r="I172" s="178"/>
      <c r="J172" s="178"/>
      <c r="K172" s="178"/>
      <c r="L172" s="178"/>
      <c r="M172" s="178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102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202" t="s">
        <v>106</v>
      </c>
      <c r="D173" s="166"/>
      <c r="E173" s="174">
        <v>197.79587100000001</v>
      </c>
      <c r="F173" s="178"/>
      <c r="G173" s="178"/>
      <c r="H173" s="178"/>
      <c r="I173" s="178"/>
      <c r="J173" s="178"/>
      <c r="K173" s="178"/>
      <c r="L173" s="178"/>
      <c r="M173" s="178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102</v>
      </c>
      <c r="AF173" s="153">
        <v>1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>
        <v>32</v>
      </c>
      <c r="B174" s="160" t="s">
        <v>243</v>
      </c>
      <c r="C174" s="200" t="s">
        <v>244</v>
      </c>
      <c r="D174" s="162" t="s">
        <v>240</v>
      </c>
      <c r="E174" s="172">
        <v>40.154049000000001</v>
      </c>
      <c r="F174" s="284">
        <f>H174+J174</f>
        <v>0</v>
      </c>
      <c r="G174" s="178">
        <f>ROUND(E174*F174,2)</f>
        <v>0</v>
      </c>
      <c r="H174" s="179"/>
      <c r="I174" s="178">
        <f>ROUND(E174*H174,2)</f>
        <v>0</v>
      </c>
      <c r="J174" s="179"/>
      <c r="K174" s="178">
        <f>ROUND(E174*J174,2)</f>
        <v>0</v>
      </c>
      <c r="L174" s="178">
        <v>21</v>
      </c>
      <c r="M174" s="178">
        <f>G174*(1+L174/100)</f>
        <v>0</v>
      </c>
      <c r="N174" s="163">
        <v>1</v>
      </c>
      <c r="O174" s="163">
        <f>ROUND(E174*N174,5)</f>
        <v>40.154049999999998</v>
      </c>
      <c r="P174" s="163">
        <v>0</v>
      </c>
      <c r="Q174" s="163">
        <f>ROUND(E174*P174,5)</f>
        <v>0</v>
      </c>
      <c r="R174" s="163"/>
      <c r="S174" s="163"/>
      <c r="T174" s="164">
        <v>0</v>
      </c>
      <c r="U174" s="163">
        <f>ROUND(E174*T174,2)</f>
        <v>0</v>
      </c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206</v>
      </c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201" t="s">
        <v>101</v>
      </c>
      <c r="D175" s="165"/>
      <c r="E175" s="173"/>
      <c r="F175" s="178"/>
      <c r="G175" s="178"/>
      <c r="H175" s="178"/>
      <c r="I175" s="178"/>
      <c r="J175" s="178"/>
      <c r="K175" s="178"/>
      <c r="L175" s="178"/>
      <c r="M175" s="178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102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201" t="s">
        <v>235</v>
      </c>
      <c r="D176" s="165"/>
      <c r="E176" s="173"/>
      <c r="F176" s="178"/>
      <c r="G176" s="178"/>
      <c r="H176" s="178"/>
      <c r="I176" s="178"/>
      <c r="J176" s="178"/>
      <c r="K176" s="178"/>
      <c r="L176" s="178"/>
      <c r="M176" s="178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102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201" t="s">
        <v>236</v>
      </c>
      <c r="D177" s="165"/>
      <c r="E177" s="173"/>
      <c r="F177" s="178"/>
      <c r="G177" s="178"/>
      <c r="H177" s="178"/>
      <c r="I177" s="178"/>
      <c r="J177" s="178"/>
      <c r="K177" s="178"/>
      <c r="L177" s="178"/>
      <c r="M177" s="178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102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/>
      <c r="B178" s="160"/>
      <c r="C178" s="201" t="s">
        <v>245</v>
      </c>
      <c r="D178" s="165"/>
      <c r="E178" s="173"/>
      <c r="F178" s="178"/>
      <c r="G178" s="178"/>
      <c r="H178" s="178"/>
      <c r="I178" s="178"/>
      <c r="J178" s="178"/>
      <c r="K178" s="178"/>
      <c r="L178" s="178"/>
      <c r="M178" s="178"/>
      <c r="N178" s="163"/>
      <c r="O178" s="163"/>
      <c r="P178" s="163"/>
      <c r="Q178" s="163"/>
      <c r="R178" s="163"/>
      <c r="S178" s="163"/>
      <c r="T178" s="164"/>
      <c r="U178" s="16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102</v>
      </c>
      <c r="AF178" s="153">
        <v>0</v>
      </c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201" t="s">
        <v>246</v>
      </c>
      <c r="D179" s="165"/>
      <c r="E179" s="173">
        <v>40.154049000000001</v>
      </c>
      <c r="F179" s="178"/>
      <c r="G179" s="178"/>
      <c r="H179" s="178"/>
      <c r="I179" s="178"/>
      <c r="J179" s="178"/>
      <c r="K179" s="178"/>
      <c r="L179" s="178"/>
      <c r="M179" s="178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102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/>
      <c r="B180" s="160"/>
      <c r="C180" s="202" t="s">
        <v>106</v>
      </c>
      <c r="D180" s="166"/>
      <c r="E180" s="174">
        <v>40.154049000000001</v>
      </c>
      <c r="F180" s="178"/>
      <c r="G180" s="178"/>
      <c r="H180" s="178"/>
      <c r="I180" s="178"/>
      <c r="J180" s="178"/>
      <c r="K180" s="178"/>
      <c r="L180" s="178"/>
      <c r="M180" s="178"/>
      <c r="N180" s="163"/>
      <c r="O180" s="163"/>
      <c r="P180" s="163"/>
      <c r="Q180" s="163"/>
      <c r="R180" s="163"/>
      <c r="S180" s="163"/>
      <c r="T180" s="164"/>
      <c r="U180" s="16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102</v>
      </c>
      <c r="AF180" s="153">
        <v>1</v>
      </c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>
        <v>33</v>
      </c>
      <c r="B181" s="160" t="s">
        <v>247</v>
      </c>
      <c r="C181" s="200" t="s">
        <v>248</v>
      </c>
      <c r="D181" s="162" t="s">
        <v>124</v>
      </c>
      <c r="E181" s="172">
        <v>40.154049000000001</v>
      </c>
      <c r="F181" s="284">
        <f>H181+J181</f>
        <v>0</v>
      </c>
      <c r="G181" s="178">
        <f>ROUND(E181*F181,2)</f>
        <v>0</v>
      </c>
      <c r="H181" s="179"/>
      <c r="I181" s="178">
        <f>ROUND(E181*H181,2)</f>
        <v>0</v>
      </c>
      <c r="J181" s="179"/>
      <c r="K181" s="178">
        <f>ROUND(E181*J181,2)</f>
        <v>0</v>
      </c>
      <c r="L181" s="178">
        <v>21</v>
      </c>
      <c r="M181" s="178">
        <f>G181*(1+L181/100)</f>
        <v>0</v>
      </c>
      <c r="N181" s="163">
        <v>1.6</v>
      </c>
      <c r="O181" s="163">
        <f>ROUND(E181*N181,5)</f>
        <v>64.246480000000005</v>
      </c>
      <c r="P181" s="163">
        <v>0</v>
      </c>
      <c r="Q181" s="163">
        <f>ROUND(E181*P181,5)</f>
        <v>0</v>
      </c>
      <c r="R181" s="163"/>
      <c r="S181" s="163"/>
      <c r="T181" s="164">
        <v>0</v>
      </c>
      <c r="U181" s="163">
        <f>ROUND(E181*T181,2)</f>
        <v>0</v>
      </c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206</v>
      </c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/>
      <c r="B182" s="160"/>
      <c r="C182" s="201" t="s">
        <v>101</v>
      </c>
      <c r="D182" s="165"/>
      <c r="E182" s="173"/>
      <c r="F182" s="178"/>
      <c r="G182" s="178"/>
      <c r="H182" s="178"/>
      <c r="I182" s="178"/>
      <c r="J182" s="178"/>
      <c r="K182" s="178"/>
      <c r="L182" s="178"/>
      <c r="M182" s="178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102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201" t="s">
        <v>235</v>
      </c>
      <c r="D183" s="165"/>
      <c r="E183" s="173"/>
      <c r="F183" s="178"/>
      <c r="G183" s="178"/>
      <c r="H183" s="178"/>
      <c r="I183" s="178"/>
      <c r="J183" s="178"/>
      <c r="K183" s="178"/>
      <c r="L183" s="178"/>
      <c r="M183" s="178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102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/>
      <c r="B184" s="160"/>
      <c r="C184" s="201" t="s">
        <v>236</v>
      </c>
      <c r="D184" s="165"/>
      <c r="E184" s="173"/>
      <c r="F184" s="178"/>
      <c r="G184" s="178"/>
      <c r="H184" s="178"/>
      <c r="I184" s="178"/>
      <c r="J184" s="178"/>
      <c r="K184" s="178"/>
      <c r="L184" s="178"/>
      <c r="M184" s="178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102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201" t="s">
        <v>249</v>
      </c>
      <c r="D185" s="165"/>
      <c r="E185" s="173"/>
      <c r="F185" s="178"/>
      <c r="G185" s="178"/>
      <c r="H185" s="178"/>
      <c r="I185" s="178"/>
      <c r="J185" s="178"/>
      <c r="K185" s="178"/>
      <c r="L185" s="178"/>
      <c r="M185" s="178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102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201" t="s">
        <v>246</v>
      </c>
      <c r="D186" s="165"/>
      <c r="E186" s="173">
        <v>40.154049000000001</v>
      </c>
      <c r="F186" s="178"/>
      <c r="G186" s="178"/>
      <c r="H186" s="178"/>
      <c r="I186" s="178"/>
      <c r="J186" s="178"/>
      <c r="K186" s="178"/>
      <c r="L186" s="178"/>
      <c r="M186" s="178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102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202" t="s">
        <v>106</v>
      </c>
      <c r="D187" s="166"/>
      <c r="E187" s="174">
        <v>40.154049000000001</v>
      </c>
      <c r="F187" s="178"/>
      <c r="G187" s="178"/>
      <c r="H187" s="178"/>
      <c r="I187" s="178"/>
      <c r="J187" s="178"/>
      <c r="K187" s="178"/>
      <c r="L187" s="178"/>
      <c r="M187" s="178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102</v>
      </c>
      <c r="AF187" s="153">
        <v>1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>
        <v>34</v>
      </c>
      <c r="B188" s="160" t="s">
        <v>250</v>
      </c>
      <c r="C188" s="200" t="s">
        <v>251</v>
      </c>
      <c r="D188" s="162" t="s">
        <v>99</v>
      </c>
      <c r="E188" s="172">
        <v>623.11</v>
      </c>
      <c r="F188" s="284">
        <f>H188+J188</f>
        <v>0</v>
      </c>
      <c r="G188" s="178">
        <f>ROUND(E188*F188,2)</f>
        <v>0</v>
      </c>
      <c r="H188" s="179"/>
      <c r="I188" s="178">
        <f>ROUND(E188*H188,2)</f>
        <v>0</v>
      </c>
      <c r="J188" s="179"/>
      <c r="K188" s="178">
        <f>ROUND(E188*J188,2)</f>
        <v>0</v>
      </c>
      <c r="L188" s="178">
        <v>21</v>
      </c>
      <c r="M188" s="178">
        <f>G188*(1+L188/100)</f>
        <v>0</v>
      </c>
      <c r="N188" s="163">
        <v>0.71643999999999997</v>
      </c>
      <c r="O188" s="163">
        <f>ROUND(E188*N188,5)</f>
        <v>446.42093</v>
      </c>
      <c r="P188" s="163">
        <v>0</v>
      </c>
      <c r="Q188" s="163">
        <f>ROUND(E188*P188,5)</f>
        <v>0</v>
      </c>
      <c r="R188" s="163"/>
      <c r="S188" s="163"/>
      <c r="T188" s="164">
        <v>7.2999999999999995E-2</v>
      </c>
      <c r="U188" s="163">
        <f>ROUND(E188*T188,2)</f>
        <v>45.49</v>
      </c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100</v>
      </c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ht="30.6" outlineLevel="1" x14ac:dyDescent="0.25">
      <c r="A189" s="154"/>
      <c r="B189" s="160"/>
      <c r="C189" s="201" t="s">
        <v>252</v>
      </c>
      <c r="D189" s="165"/>
      <c r="E189" s="173"/>
      <c r="F189" s="178"/>
      <c r="G189" s="178"/>
      <c r="H189" s="178"/>
      <c r="I189" s="178"/>
      <c r="J189" s="178"/>
      <c r="K189" s="178"/>
      <c r="L189" s="178"/>
      <c r="M189" s="178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102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5">
      <c r="A190" s="154"/>
      <c r="B190" s="160"/>
      <c r="C190" s="201" t="s">
        <v>101</v>
      </c>
      <c r="D190" s="165"/>
      <c r="E190" s="173"/>
      <c r="F190" s="178"/>
      <c r="G190" s="178"/>
      <c r="H190" s="178"/>
      <c r="I190" s="178"/>
      <c r="J190" s="178"/>
      <c r="K190" s="178"/>
      <c r="L190" s="178"/>
      <c r="M190" s="178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102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201" t="s">
        <v>148</v>
      </c>
      <c r="D191" s="165"/>
      <c r="E191" s="173"/>
      <c r="F191" s="178"/>
      <c r="G191" s="178"/>
      <c r="H191" s="178"/>
      <c r="I191" s="178"/>
      <c r="J191" s="178"/>
      <c r="K191" s="178"/>
      <c r="L191" s="178"/>
      <c r="M191" s="178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102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201" t="s">
        <v>137</v>
      </c>
      <c r="D192" s="165"/>
      <c r="E192" s="173"/>
      <c r="F192" s="178"/>
      <c r="G192" s="178"/>
      <c r="H192" s="178"/>
      <c r="I192" s="178"/>
      <c r="J192" s="178"/>
      <c r="K192" s="178"/>
      <c r="L192" s="178"/>
      <c r="M192" s="178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102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/>
      <c r="B193" s="160"/>
      <c r="C193" s="201" t="s">
        <v>210</v>
      </c>
      <c r="D193" s="165"/>
      <c r="E193" s="173">
        <v>550.80999999999995</v>
      </c>
      <c r="F193" s="178"/>
      <c r="G193" s="178"/>
      <c r="H193" s="178"/>
      <c r="I193" s="178"/>
      <c r="J193" s="178"/>
      <c r="K193" s="178"/>
      <c r="L193" s="178"/>
      <c r="M193" s="178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102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/>
      <c r="B194" s="160"/>
      <c r="C194" s="202" t="s">
        <v>106</v>
      </c>
      <c r="D194" s="166"/>
      <c r="E194" s="174">
        <v>550.80999999999995</v>
      </c>
      <c r="F194" s="178"/>
      <c r="G194" s="178"/>
      <c r="H194" s="178"/>
      <c r="I194" s="178"/>
      <c r="J194" s="178"/>
      <c r="K194" s="178"/>
      <c r="L194" s="178"/>
      <c r="M194" s="178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102</v>
      </c>
      <c r="AF194" s="153">
        <v>1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/>
      <c r="B195" s="160"/>
      <c r="C195" s="201" t="s">
        <v>139</v>
      </c>
      <c r="D195" s="165"/>
      <c r="E195" s="173"/>
      <c r="F195" s="178"/>
      <c r="G195" s="178"/>
      <c r="H195" s="178"/>
      <c r="I195" s="178"/>
      <c r="J195" s="178"/>
      <c r="K195" s="178"/>
      <c r="L195" s="178"/>
      <c r="M195" s="178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102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201" t="s">
        <v>211</v>
      </c>
      <c r="D196" s="165"/>
      <c r="E196" s="173">
        <v>72.3</v>
      </c>
      <c r="F196" s="178"/>
      <c r="G196" s="178"/>
      <c r="H196" s="178"/>
      <c r="I196" s="178"/>
      <c r="J196" s="178"/>
      <c r="K196" s="178"/>
      <c r="L196" s="178"/>
      <c r="M196" s="178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102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/>
      <c r="B197" s="160"/>
      <c r="C197" s="202" t="s">
        <v>106</v>
      </c>
      <c r="D197" s="166"/>
      <c r="E197" s="174">
        <v>72.3</v>
      </c>
      <c r="F197" s="178"/>
      <c r="G197" s="178"/>
      <c r="H197" s="178"/>
      <c r="I197" s="178"/>
      <c r="J197" s="178"/>
      <c r="K197" s="178"/>
      <c r="L197" s="178"/>
      <c r="M197" s="178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102</v>
      </c>
      <c r="AF197" s="153">
        <v>1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>
        <v>35</v>
      </c>
      <c r="B198" s="160" t="s">
        <v>253</v>
      </c>
      <c r="C198" s="200" t="s">
        <v>254</v>
      </c>
      <c r="D198" s="162" t="s">
        <v>99</v>
      </c>
      <c r="E198" s="172">
        <v>72.3</v>
      </c>
      <c r="F198" s="284">
        <f>H198+J198</f>
        <v>0</v>
      </c>
      <c r="G198" s="178">
        <f>ROUND(E198*F198,2)</f>
        <v>0</v>
      </c>
      <c r="H198" s="179"/>
      <c r="I198" s="178">
        <f>ROUND(E198*H198,2)</f>
        <v>0</v>
      </c>
      <c r="J198" s="179"/>
      <c r="K198" s="178">
        <f>ROUND(E198*J198,2)</f>
        <v>0</v>
      </c>
      <c r="L198" s="178">
        <v>21</v>
      </c>
      <c r="M198" s="178">
        <f>G198*(1+L198/100)</f>
        <v>0</v>
      </c>
      <c r="N198" s="163">
        <v>0.28799999999999998</v>
      </c>
      <c r="O198" s="163">
        <f>ROUND(E198*N198,5)</f>
        <v>20.822399999999998</v>
      </c>
      <c r="P198" s="163">
        <v>0</v>
      </c>
      <c r="Q198" s="163">
        <f>ROUND(E198*P198,5)</f>
        <v>0</v>
      </c>
      <c r="R198" s="163"/>
      <c r="S198" s="163"/>
      <c r="T198" s="164">
        <v>2.3E-2</v>
      </c>
      <c r="U198" s="163">
        <f>ROUND(E198*T198,2)</f>
        <v>1.66</v>
      </c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100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201" t="s">
        <v>101</v>
      </c>
      <c r="D199" s="165"/>
      <c r="E199" s="173"/>
      <c r="F199" s="178"/>
      <c r="G199" s="178"/>
      <c r="H199" s="178"/>
      <c r="I199" s="178"/>
      <c r="J199" s="178"/>
      <c r="K199" s="178"/>
      <c r="L199" s="178"/>
      <c r="M199" s="178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102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/>
      <c r="B200" s="160"/>
      <c r="C200" s="201" t="s">
        <v>255</v>
      </c>
      <c r="D200" s="165"/>
      <c r="E200" s="173"/>
      <c r="F200" s="178"/>
      <c r="G200" s="178"/>
      <c r="H200" s="178"/>
      <c r="I200" s="178"/>
      <c r="J200" s="178"/>
      <c r="K200" s="178"/>
      <c r="L200" s="178"/>
      <c r="M200" s="178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102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201" t="s">
        <v>211</v>
      </c>
      <c r="D201" s="165"/>
      <c r="E201" s="173">
        <v>72.3</v>
      </c>
      <c r="F201" s="178"/>
      <c r="G201" s="178"/>
      <c r="H201" s="178"/>
      <c r="I201" s="178"/>
      <c r="J201" s="178"/>
      <c r="K201" s="178"/>
      <c r="L201" s="178"/>
      <c r="M201" s="178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102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/>
      <c r="B202" s="160"/>
      <c r="C202" s="202" t="s">
        <v>106</v>
      </c>
      <c r="D202" s="166"/>
      <c r="E202" s="174">
        <v>72.3</v>
      </c>
      <c r="F202" s="178"/>
      <c r="G202" s="178"/>
      <c r="H202" s="178"/>
      <c r="I202" s="178"/>
      <c r="J202" s="178"/>
      <c r="K202" s="178"/>
      <c r="L202" s="178"/>
      <c r="M202" s="178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102</v>
      </c>
      <c r="AF202" s="153">
        <v>1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>
        <v>36</v>
      </c>
      <c r="B203" s="160" t="s">
        <v>256</v>
      </c>
      <c r="C203" s="200" t="s">
        <v>257</v>
      </c>
      <c r="D203" s="162" t="s">
        <v>99</v>
      </c>
      <c r="E203" s="172">
        <v>551.79999999999995</v>
      </c>
      <c r="F203" s="284">
        <f>H203+J203</f>
        <v>0</v>
      </c>
      <c r="G203" s="178">
        <f>ROUND(E203*F203,2)</f>
        <v>0</v>
      </c>
      <c r="H203" s="179"/>
      <c r="I203" s="178">
        <f>ROUND(E203*H203,2)</f>
        <v>0</v>
      </c>
      <c r="J203" s="179"/>
      <c r="K203" s="178">
        <f>ROUND(E203*J203,2)</f>
        <v>0</v>
      </c>
      <c r="L203" s="178">
        <v>21</v>
      </c>
      <c r="M203" s="178">
        <f>G203*(1+L203/100)</f>
        <v>0</v>
      </c>
      <c r="N203" s="163">
        <v>0</v>
      </c>
      <c r="O203" s="163">
        <f>ROUND(E203*N203,5)</f>
        <v>0</v>
      </c>
      <c r="P203" s="163">
        <v>0</v>
      </c>
      <c r="Q203" s="163">
        <f>ROUND(E203*P203,5)</f>
        <v>0</v>
      </c>
      <c r="R203" s="163"/>
      <c r="S203" s="163"/>
      <c r="T203" s="164">
        <v>9.0999999999999998E-2</v>
      </c>
      <c r="U203" s="163">
        <f>ROUND(E203*T203,2)</f>
        <v>50.21</v>
      </c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100</v>
      </c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201" t="s">
        <v>101</v>
      </c>
      <c r="D204" s="165"/>
      <c r="E204" s="173"/>
      <c r="F204" s="178"/>
      <c r="G204" s="178"/>
      <c r="H204" s="178"/>
      <c r="I204" s="178"/>
      <c r="J204" s="178"/>
      <c r="K204" s="178"/>
      <c r="L204" s="178"/>
      <c r="M204" s="178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102</v>
      </c>
      <c r="AF204" s="153">
        <v>0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/>
      <c r="B205" s="160"/>
      <c r="C205" s="201" t="s">
        <v>258</v>
      </c>
      <c r="D205" s="165"/>
      <c r="E205" s="173"/>
      <c r="F205" s="178"/>
      <c r="G205" s="178"/>
      <c r="H205" s="178"/>
      <c r="I205" s="178"/>
      <c r="J205" s="178"/>
      <c r="K205" s="178"/>
      <c r="L205" s="178"/>
      <c r="M205" s="178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102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201" t="s">
        <v>259</v>
      </c>
      <c r="D206" s="165"/>
      <c r="E206" s="173">
        <v>551.79999999999995</v>
      </c>
      <c r="F206" s="178"/>
      <c r="G206" s="178"/>
      <c r="H206" s="178"/>
      <c r="I206" s="178"/>
      <c r="J206" s="178"/>
      <c r="K206" s="178"/>
      <c r="L206" s="178"/>
      <c r="M206" s="178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102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202" t="s">
        <v>106</v>
      </c>
      <c r="D207" s="166"/>
      <c r="E207" s="174">
        <v>551.79999999999995</v>
      </c>
      <c r="F207" s="178"/>
      <c r="G207" s="178"/>
      <c r="H207" s="178"/>
      <c r="I207" s="178"/>
      <c r="J207" s="178"/>
      <c r="K207" s="178"/>
      <c r="L207" s="178"/>
      <c r="M207" s="178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102</v>
      </c>
      <c r="AF207" s="153">
        <v>1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>
        <v>37</v>
      </c>
      <c r="B208" s="160" t="s">
        <v>260</v>
      </c>
      <c r="C208" s="200" t="s">
        <v>261</v>
      </c>
      <c r="D208" s="162" t="s">
        <v>99</v>
      </c>
      <c r="E208" s="172">
        <v>662.16</v>
      </c>
      <c r="F208" s="284">
        <f>H208+J208</f>
        <v>0</v>
      </c>
      <c r="G208" s="178">
        <f>ROUND(E208*F208,2)</f>
        <v>0</v>
      </c>
      <c r="H208" s="179"/>
      <c r="I208" s="178">
        <f>ROUND(E208*H208,2)</f>
        <v>0</v>
      </c>
      <c r="J208" s="179"/>
      <c r="K208" s="178">
        <f>ROUND(E208*J208,2)</f>
        <v>0</v>
      </c>
      <c r="L208" s="178">
        <v>21</v>
      </c>
      <c r="M208" s="178">
        <f>G208*(1+L208/100)</f>
        <v>0</v>
      </c>
      <c r="N208" s="163">
        <v>5.2999999999999998E-4</v>
      </c>
      <c r="O208" s="163">
        <f>ROUND(E208*N208,5)</f>
        <v>0.35093999999999997</v>
      </c>
      <c r="P208" s="163">
        <v>0</v>
      </c>
      <c r="Q208" s="163">
        <f>ROUND(E208*P208,5)</f>
        <v>0</v>
      </c>
      <c r="R208" s="163"/>
      <c r="S208" s="163"/>
      <c r="T208" s="164">
        <v>0</v>
      </c>
      <c r="U208" s="163">
        <f>ROUND(E208*T208,2)</f>
        <v>0</v>
      </c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206</v>
      </c>
      <c r="AF208" s="153"/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201" t="s">
        <v>262</v>
      </c>
      <c r="D209" s="165"/>
      <c r="E209" s="173">
        <v>551.79999999999995</v>
      </c>
      <c r="F209" s="178"/>
      <c r="G209" s="178"/>
      <c r="H209" s="178"/>
      <c r="I209" s="178"/>
      <c r="J209" s="178"/>
      <c r="K209" s="178"/>
      <c r="L209" s="178"/>
      <c r="M209" s="178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102</v>
      </c>
      <c r="AF209" s="153">
        <v>0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/>
      <c r="B210" s="160"/>
      <c r="C210" s="201" t="s">
        <v>263</v>
      </c>
      <c r="D210" s="165"/>
      <c r="E210" s="173">
        <v>110.36</v>
      </c>
      <c r="F210" s="178"/>
      <c r="G210" s="178"/>
      <c r="H210" s="178"/>
      <c r="I210" s="178"/>
      <c r="J210" s="178"/>
      <c r="K210" s="178"/>
      <c r="L210" s="178"/>
      <c r="M210" s="178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102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>
        <v>38</v>
      </c>
      <c r="B211" s="160" t="s">
        <v>264</v>
      </c>
      <c r="C211" s="200" t="s">
        <v>265</v>
      </c>
      <c r="D211" s="162" t="s">
        <v>99</v>
      </c>
      <c r="E211" s="172">
        <v>86.605000000000004</v>
      </c>
      <c r="F211" s="284">
        <f>H211+J211</f>
        <v>0</v>
      </c>
      <c r="G211" s="178">
        <f>ROUND(E211*F211,2)</f>
        <v>0</v>
      </c>
      <c r="H211" s="179"/>
      <c r="I211" s="178">
        <f>ROUND(E211*H211,2)</f>
        <v>0</v>
      </c>
      <c r="J211" s="179"/>
      <c r="K211" s="178">
        <f>ROUND(E211*J211,2)</f>
        <v>0</v>
      </c>
      <c r="L211" s="178">
        <v>21</v>
      </c>
      <c r="M211" s="178">
        <f>G211*(1+L211/100)</f>
        <v>0</v>
      </c>
      <c r="N211" s="163">
        <v>7.3899999999999993E-2</v>
      </c>
      <c r="O211" s="163">
        <f>ROUND(E211*N211,5)</f>
        <v>6.4001099999999997</v>
      </c>
      <c r="P211" s="163">
        <v>0</v>
      </c>
      <c r="Q211" s="163">
        <f>ROUND(E211*P211,5)</f>
        <v>0</v>
      </c>
      <c r="R211" s="163"/>
      <c r="S211" s="163"/>
      <c r="T211" s="164">
        <v>0.45200000000000001</v>
      </c>
      <c r="U211" s="163">
        <f>ROUND(E211*T211,2)</f>
        <v>39.15</v>
      </c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100</v>
      </c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/>
      <c r="B212" s="160"/>
      <c r="C212" s="201" t="s">
        <v>101</v>
      </c>
      <c r="D212" s="165"/>
      <c r="E212" s="173"/>
      <c r="F212" s="178"/>
      <c r="G212" s="178"/>
      <c r="H212" s="178"/>
      <c r="I212" s="178"/>
      <c r="J212" s="178"/>
      <c r="K212" s="178"/>
      <c r="L212" s="178"/>
      <c r="M212" s="178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102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201" t="s">
        <v>266</v>
      </c>
      <c r="D213" s="165"/>
      <c r="E213" s="173">
        <v>67.03</v>
      </c>
      <c r="F213" s="178"/>
      <c r="G213" s="178"/>
      <c r="H213" s="178"/>
      <c r="I213" s="178"/>
      <c r="J213" s="178"/>
      <c r="K213" s="178"/>
      <c r="L213" s="178"/>
      <c r="M213" s="178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102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ht="20.399999999999999" outlineLevel="1" x14ac:dyDescent="0.25">
      <c r="A214" s="154"/>
      <c r="B214" s="160"/>
      <c r="C214" s="201" t="s">
        <v>267</v>
      </c>
      <c r="D214" s="165"/>
      <c r="E214" s="173">
        <v>19.574999999999999</v>
      </c>
      <c r="F214" s="178"/>
      <c r="G214" s="178"/>
      <c r="H214" s="178"/>
      <c r="I214" s="178"/>
      <c r="J214" s="178"/>
      <c r="K214" s="178"/>
      <c r="L214" s="178"/>
      <c r="M214" s="178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102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/>
      <c r="B215" s="160"/>
      <c r="C215" s="202" t="s">
        <v>106</v>
      </c>
      <c r="D215" s="166"/>
      <c r="E215" s="174">
        <v>86.605000000000004</v>
      </c>
      <c r="F215" s="178"/>
      <c r="G215" s="178"/>
      <c r="H215" s="178"/>
      <c r="I215" s="178"/>
      <c r="J215" s="178"/>
      <c r="K215" s="178"/>
      <c r="L215" s="178"/>
      <c r="M215" s="178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102</v>
      </c>
      <c r="AF215" s="153">
        <v>1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ht="20.399999999999999" outlineLevel="1" x14ac:dyDescent="0.25">
      <c r="A216" s="154">
        <v>39</v>
      </c>
      <c r="B216" s="160" t="s">
        <v>268</v>
      </c>
      <c r="C216" s="200" t="s">
        <v>269</v>
      </c>
      <c r="D216" s="162" t="s">
        <v>99</v>
      </c>
      <c r="E216" s="172">
        <v>64.670299999999997</v>
      </c>
      <c r="F216" s="284">
        <f>H216+J216</f>
        <v>0</v>
      </c>
      <c r="G216" s="178">
        <f>ROUND(E216*F216,2)</f>
        <v>0</v>
      </c>
      <c r="H216" s="179"/>
      <c r="I216" s="178">
        <f>ROUND(E216*H216,2)</f>
        <v>0</v>
      </c>
      <c r="J216" s="179"/>
      <c r="K216" s="178">
        <f>ROUND(E216*J216,2)</f>
        <v>0</v>
      </c>
      <c r="L216" s="178">
        <v>21</v>
      </c>
      <c r="M216" s="178">
        <f>G216*(1+L216/100)</f>
        <v>0</v>
      </c>
      <c r="N216" s="163">
        <v>0.129</v>
      </c>
      <c r="O216" s="163">
        <f>ROUND(E216*N216,5)</f>
        <v>8.3424700000000005</v>
      </c>
      <c r="P216" s="163">
        <v>0</v>
      </c>
      <c r="Q216" s="163">
        <f>ROUND(E216*P216,5)</f>
        <v>0</v>
      </c>
      <c r="R216" s="163"/>
      <c r="S216" s="163"/>
      <c r="T216" s="164">
        <v>0</v>
      </c>
      <c r="U216" s="163">
        <f>ROUND(E216*T216,2)</f>
        <v>0</v>
      </c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206</v>
      </c>
      <c r="AF216" s="153"/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/>
      <c r="B217" s="160"/>
      <c r="C217" s="201" t="s">
        <v>101</v>
      </c>
      <c r="D217" s="165"/>
      <c r="E217" s="173"/>
      <c r="F217" s="178"/>
      <c r="G217" s="178"/>
      <c r="H217" s="178"/>
      <c r="I217" s="178"/>
      <c r="J217" s="178"/>
      <c r="K217" s="178"/>
      <c r="L217" s="178"/>
      <c r="M217" s="178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102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/>
      <c r="B218" s="160"/>
      <c r="C218" s="201" t="s">
        <v>266</v>
      </c>
      <c r="D218" s="165"/>
      <c r="E218" s="173">
        <v>67.03</v>
      </c>
      <c r="F218" s="178"/>
      <c r="G218" s="178"/>
      <c r="H218" s="178"/>
      <c r="I218" s="178"/>
      <c r="J218" s="178"/>
      <c r="K218" s="178"/>
      <c r="L218" s="178"/>
      <c r="M218" s="178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102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/>
      <c r="B219" s="160"/>
      <c r="C219" s="201" t="s">
        <v>270</v>
      </c>
      <c r="D219" s="165"/>
      <c r="E219" s="173">
        <v>-3</v>
      </c>
      <c r="F219" s="178"/>
      <c r="G219" s="178"/>
      <c r="H219" s="178"/>
      <c r="I219" s="178"/>
      <c r="J219" s="178"/>
      <c r="K219" s="178"/>
      <c r="L219" s="178"/>
      <c r="M219" s="178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102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202" t="s">
        <v>106</v>
      </c>
      <c r="D220" s="166"/>
      <c r="E220" s="174">
        <v>64.03</v>
      </c>
      <c r="F220" s="178"/>
      <c r="G220" s="178"/>
      <c r="H220" s="178"/>
      <c r="I220" s="178"/>
      <c r="J220" s="178"/>
      <c r="K220" s="178"/>
      <c r="L220" s="178"/>
      <c r="M220" s="178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102</v>
      </c>
      <c r="AF220" s="153">
        <v>1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201" t="s">
        <v>271</v>
      </c>
      <c r="D221" s="165"/>
      <c r="E221" s="173">
        <v>0.64029999999999998</v>
      </c>
      <c r="F221" s="178"/>
      <c r="G221" s="178"/>
      <c r="H221" s="178"/>
      <c r="I221" s="178"/>
      <c r="J221" s="178"/>
      <c r="K221" s="178"/>
      <c r="L221" s="178"/>
      <c r="M221" s="178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102</v>
      </c>
      <c r="AF221" s="153">
        <v>0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/>
      <c r="B222" s="160"/>
      <c r="C222" s="202" t="s">
        <v>106</v>
      </c>
      <c r="D222" s="166"/>
      <c r="E222" s="174">
        <v>0.64029999999999998</v>
      </c>
      <c r="F222" s="178"/>
      <c r="G222" s="178"/>
      <c r="H222" s="178"/>
      <c r="I222" s="178"/>
      <c r="J222" s="178"/>
      <c r="K222" s="178"/>
      <c r="L222" s="178"/>
      <c r="M222" s="178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102</v>
      </c>
      <c r="AF222" s="153">
        <v>1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ht="20.399999999999999" outlineLevel="1" x14ac:dyDescent="0.25">
      <c r="A223" s="154">
        <v>40</v>
      </c>
      <c r="B223" s="160" t="s">
        <v>268</v>
      </c>
      <c r="C223" s="200" t="s">
        <v>272</v>
      </c>
      <c r="D223" s="162" t="s">
        <v>99</v>
      </c>
      <c r="E223" s="172">
        <v>22.800750000000001</v>
      </c>
      <c r="F223" s="284">
        <f>H223+J223</f>
        <v>0</v>
      </c>
      <c r="G223" s="178">
        <f>ROUND(E223*F223,2)</f>
        <v>0</v>
      </c>
      <c r="H223" s="179"/>
      <c r="I223" s="178">
        <f>ROUND(E223*H223,2)</f>
        <v>0</v>
      </c>
      <c r="J223" s="179"/>
      <c r="K223" s="178">
        <f>ROUND(E223*J223,2)</f>
        <v>0</v>
      </c>
      <c r="L223" s="178">
        <v>21</v>
      </c>
      <c r="M223" s="178">
        <f>G223*(1+L223/100)</f>
        <v>0</v>
      </c>
      <c r="N223" s="163">
        <v>0.129</v>
      </c>
      <c r="O223" s="163">
        <f>ROUND(E223*N223,5)</f>
        <v>2.9413</v>
      </c>
      <c r="P223" s="163">
        <v>0</v>
      </c>
      <c r="Q223" s="163">
        <f>ROUND(E223*P223,5)</f>
        <v>0</v>
      </c>
      <c r="R223" s="163"/>
      <c r="S223" s="163"/>
      <c r="T223" s="164">
        <v>0</v>
      </c>
      <c r="U223" s="163">
        <f>ROUND(E223*T223,2)</f>
        <v>0</v>
      </c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206</v>
      </c>
      <c r="AF223" s="153"/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/>
      <c r="B224" s="160"/>
      <c r="C224" s="201" t="s">
        <v>101</v>
      </c>
      <c r="D224" s="165"/>
      <c r="E224" s="173"/>
      <c r="F224" s="178"/>
      <c r="G224" s="178"/>
      <c r="H224" s="178"/>
      <c r="I224" s="178"/>
      <c r="J224" s="178"/>
      <c r="K224" s="178"/>
      <c r="L224" s="178"/>
      <c r="M224" s="178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102</v>
      </c>
      <c r="AF224" s="153">
        <v>0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ht="20.399999999999999" outlineLevel="1" x14ac:dyDescent="0.25">
      <c r="A225" s="154"/>
      <c r="B225" s="160"/>
      <c r="C225" s="201" t="s">
        <v>267</v>
      </c>
      <c r="D225" s="165"/>
      <c r="E225" s="173">
        <v>19.574999999999999</v>
      </c>
      <c r="F225" s="178"/>
      <c r="G225" s="178"/>
      <c r="H225" s="178"/>
      <c r="I225" s="178"/>
      <c r="J225" s="178"/>
      <c r="K225" s="178"/>
      <c r="L225" s="178"/>
      <c r="M225" s="178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102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5">
      <c r="A226" s="154"/>
      <c r="B226" s="160"/>
      <c r="C226" s="201" t="s">
        <v>273</v>
      </c>
      <c r="D226" s="165"/>
      <c r="E226" s="173">
        <v>3</v>
      </c>
      <c r="F226" s="178"/>
      <c r="G226" s="178"/>
      <c r="H226" s="178"/>
      <c r="I226" s="178"/>
      <c r="J226" s="178"/>
      <c r="K226" s="178"/>
      <c r="L226" s="178"/>
      <c r="M226" s="178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102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/>
      <c r="B227" s="160"/>
      <c r="C227" s="202" t="s">
        <v>106</v>
      </c>
      <c r="D227" s="166"/>
      <c r="E227" s="174">
        <v>22.574999999999999</v>
      </c>
      <c r="F227" s="178"/>
      <c r="G227" s="178"/>
      <c r="H227" s="178"/>
      <c r="I227" s="178"/>
      <c r="J227" s="178"/>
      <c r="K227" s="178"/>
      <c r="L227" s="178"/>
      <c r="M227" s="178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102</v>
      </c>
      <c r="AF227" s="153">
        <v>1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/>
      <c r="B228" s="160"/>
      <c r="C228" s="201" t="s">
        <v>274</v>
      </c>
      <c r="D228" s="165"/>
      <c r="E228" s="173">
        <v>0.22575000000000001</v>
      </c>
      <c r="F228" s="178"/>
      <c r="G228" s="178"/>
      <c r="H228" s="178"/>
      <c r="I228" s="178"/>
      <c r="J228" s="178"/>
      <c r="K228" s="178"/>
      <c r="L228" s="178"/>
      <c r="M228" s="178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102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202" t="s">
        <v>106</v>
      </c>
      <c r="D229" s="166"/>
      <c r="E229" s="174">
        <v>0.22575000000000001</v>
      </c>
      <c r="F229" s="178"/>
      <c r="G229" s="178"/>
      <c r="H229" s="178"/>
      <c r="I229" s="178"/>
      <c r="J229" s="178"/>
      <c r="K229" s="178"/>
      <c r="L229" s="178"/>
      <c r="M229" s="178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102</v>
      </c>
      <c r="AF229" s="153">
        <v>1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>
        <v>41</v>
      </c>
      <c r="B230" s="160" t="s">
        <v>275</v>
      </c>
      <c r="C230" s="200" t="s">
        <v>276</v>
      </c>
      <c r="D230" s="162" t="s">
        <v>99</v>
      </c>
      <c r="E230" s="172">
        <v>551.79999999999995</v>
      </c>
      <c r="F230" s="284">
        <f>H230+J230</f>
        <v>0</v>
      </c>
      <c r="G230" s="178">
        <f>ROUND(E230*F230,2)</f>
        <v>0</v>
      </c>
      <c r="H230" s="179"/>
      <c r="I230" s="178">
        <f>ROUND(E230*H230,2)</f>
        <v>0</v>
      </c>
      <c r="J230" s="179"/>
      <c r="K230" s="178">
        <f>ROUND(E230*J230,2)</f>
        <v>0</v>
      </c>
      <c r="L230" s="178">
        <v>21</v>
      </c>
      <c r="M230" s="178">
        <f>G230*(1+L230/100)</f>
        <v>0</v>
      </c>
      <c r="N230" s="163">
        <v>3.15E-2</v>
      </c>
      <c r="O230" s="163">
        <f>ROUND(E230*N230,5)</f>
        <v>17.381699999999999</v>
      </c>
      <c r="P230" s="163">
        <v>0</v>
      </c>
      <c r="Q230" s="163">
        <f>ROUND(E230*P230,5)</f>
        <v>0</v>
      </c>
      <c r="R230" s="163"/>
      <c r="S230" s="163"/>
      <c r="T230" s="164">
        <v>0.26</v>
      </c>
      <c r="U230" s="163">
        <f>ROUND(E230*T230,2)</f>
        <v>143.47</v>
      </c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100</v>
      </c>
      <c r="AF230" s="153"/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/>
      <c r="B231" s="160"/>
      <c r="C231" s="201" t="s">
        <v>101</v>
      </c>
      <c r="D231" s="165"/>
      <c r="E231" s="173"/>
      <c r="F231" s="178"/>
      <c r="G231" s="178"/>
      <c r="H231" s="178"/>
      <c r="I231" s="178"/>
      <c r="J231" s="178"/>
      <c r="K231" s="178"/>
      <c r="L231" s="178"/>
      <c r="M231" s="178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102</v>
      </c>
      <c r="AF231" s="153">
        <v>0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/>
      <c r="B232" s="160"/>
      <c r="C232" s="201" t="s">
        <v>258</v>
      </c>
      <c r="D232" s="165"/>
      <c r="E232" s="173"/>
      <c r="F232" s="178"/>
      <c r="G232" s="178"/>
      <c r="H232" s="178"/>
      <c r="I232" s="178"/>
      <c r="J232" s="178"/>
      <c r="K232" s="178"/>
      <c r="L232" s="178"/>
      <c r="M232" s="178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102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5">
      <c r="A233" s="154"/>
      <c r="B233" s="160"/>
      <c r="C233" s="201" t="s">
        <v>259</v>
      </c>
      <c r="D233" s="165"/>
      <c r="E233" s="173">
        <v>551.79999999999995</v>
      </c>
      <c r="F233" s="178"/>
      <c r="G233" s="178"/>
      <c r="H233" s="178"/>
      <c r="I233" s="178"/>
      <c r="J233" s="178"/>
      <c r="K233" s="178"/>
      <c r="L233" s="178"/>
      <c r="M233" s="178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102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5">
      <c r="A234" s="154"/>
      <c r="B234" s="160"/>
      <c r="C234" s="202" t="s">
        <v>106</v>
      </c>
      <c r="D234" s="166"/>
      <c r="E234" s="174">
        <v>551.79999999999995</v>
      </c>
      <c r="F234" s="178"/>
      <c r="G234" s="178"/>
      <c r="H234" s="178"/>
      <c r="I234" s="178"/>
      <c r="J234" s="178"/>
      <c r="K234" s="178"/>
      <c r="L234" s="178"/>
      <c r="M234" s="178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102</v>
      </c>
      <c r="AF234" s="153">
        <v>1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>
        <v>42</v>
      </c>
      <c r="B235" s="160" t="s">
        <v>277</v>
      </c>
      <c r="C235" s="200" t="s">
        <v>278</v>
      </c>
      <c r="D235" s="162" t="s">
        <v>99</v>
      </c>
      <c r="E235" s="172">
        <v>557.31799999999998</v>
      </c>
      <c r="F235" s="284">
        <f>H235+J235</f>
        <v>0</v>
      </c>
      <c r="G235" s="178">
        <f>ROUND(E235*F235,2)</f>
        <v>0</v>
      </c>
      <c r="H235" s="179"/>
      <c r="I235" s="178">
        <f>ROUND(E235*H235,2)</f>
        <v>0</v>
      </c>
      <c r="J235" s="179"/>
      <c r="K235" s="178">
        <f>ROUND(E235*J235,2)</f>
        <v>0</v>
      </c>
      <c r="L235" s="178">
        <v>21</v>
      </c>
      <c r="M235" s="178">
        <f>G235*(1+L235/100)</f>
        <v>0</v>
      </c>
      <c r="N235" s="163">
        <v>1.0800000000000001E-2</v>
      </c>
      <c r="O235" s="163">
        <f>ROUND(E235*N235,5)</f>
        <v>6.0190299999999999</v>
      </c>
      <c r="P235" s="163">
        <v>0</v>
      </c>
      <c r="Q235" s="163">
        <f>ROUND(E235*P235,5)</f>
        <v>0</v>
      </c>
      <c r="R235" s="163"/>
      <c r="S235" s="163"/>
      <c r="T235" s="164">
        <v>0</v>
      </c>
      <c r="U235" s="163">
        <f>ROUND(E235*T235,2)</f>
        <v>0</v>
      </c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206</v>
      </c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201" t="s">
        <v>262</v>
      </c>
      <c r="D236" s="165"/>
      <c r="E236" s="173">
        <v>551.79999999999995</v>
      </c>
      <c r="F236" s="178"/>
      <c r="G236" s="178"/>
      <c r="H236" s="178"/>
      <c r="I236" s="178"/>
      <c r="J236" s="178"/>
      <c r="K236" s="178"/>
      <c r="L236" s="178"/>
      <c r="M236" s="178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102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201" t="s">
        <v>279</v>
      </c>
      <c r="D237" s="165"/>
      <c r="E237" s="173">
        <v>5.5179999999999998</v>
      </c>
      <c r="F237" s="178"/>
      <c r="G237" s="178"/>
      <c r="H237" s="178"/>
      <c r="I237" s="178"/>
      <c r="J237" s="178"/>
      <c r="K237" s="178"/>
      <c r="L237" s="178"/>
      <c r="M237" s="178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102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>
        <v>43</v>
      </c>
      <c r="B238" s="160" t="s">
        <v>280</v>
      </c>
      <c r="C238" s="200" t="s">
        <v>281</v>
      </c>
      <c r="D238" s="162" t="s">
        <v>124</v>
      </c>
      <c r="E238" s="172">
        <v>27.9117</v>
      </c>
      <c r="F238" s="284">
        <f>H238+J238</f>
        <v>0</v>
      </c>
      <c r="G238" s="178">
        <f>ROUND(E238*F238,2)</f>
        <v>0</v>
      </c>
      <c r="H238" s="179"/>
      <c r="I238" s="178">
        <f>ROUND(E238*H238,2)</f>
        <v>0</v>
      </c>
      <c r="J238" s="179"/>
      <c r="K238" s="178">
        <f>ROUND(E238*J238,2)</f>
        <v>0</v>
      </c>
      <c r="L238" s="178">
        <v>21</v>
      </c>
      <c r="M238" s="178">
        <f>G238*(1+L238/100)</f>
        <v>0</v>
      </c>
      <c r="N238" s="163">
        <v>0</v>
      </c>
      <c r="O238" s="163">
        <f>ROUND(E238*N238,5)</f>
        <v>0</v>
      </c>
      <c r="P238" s="163">
        <v>0</v>
      </c>
      <c r="Q238" s="163">
        <f>ROUND(E238*P238,5)</f>
        <v>0</v>
      </c>
      <c r="R238" s="163"/>
      <c r="S238" s="163"/>
      <c r="T238" s="164">
        <v>3</v>
      </c>
      <c r="U238" s="163">
        <f>ROUND(E238*T238,2)</f>
        <v>83.74</v>
      </c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100</v>
      </c>
      <c r="AF238" s="153"/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201" t="s">
        <v>282</v>
      </c>
      <c r="D239" s="165"/>
      <c r="E239" s="173"/>
      <c r="F239" s="178"/>
      <c r="G239" s="178"/>
      <c r="H239" s="178"/>
      <c r="I239" s="178"/>
      <c r="J239" s="178"/>
      <c r="K239" s="178"/>
      <c r="L239" s="178"/>
      <c r="M239" s="178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102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5">
      <c r="A240" s="154"/>
      <c r="B240" s="160"/>
      <c r="C240" s="201" t="s">
        <v>283</v>
      </c>
      <c r="D240" s="165"/>
      <c r="E240" s="173">
        <v>27.9117</v>
      </c>
      <c r="F240" s="178"/>
      <c r="G240" s="178"/>
      <c r="H240" s="178"/>
      <c r="I240" s="178"/>
      <c r="J240" s="178"/>
      <c r="K240" s="178"/>
      <c r="L240" s="178"/>
      <c r="M240" s="178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102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5">
      <c r="A241" s="154">
        <v>44</v>
      </c>
      <c r="B241" s="160" t="s">
        <v>247</v>
      </c>
      <c r="C241" s="200" t="s">
        <v>248</v>
      </c>
      <c r="D241" s="162" t="s">
        <v>124</v>
      </c>
      <c r="E241" s="172">
        <v>27.9117</v>
      </c>
      <c r="F241" s="284">
        <f>H241+J241</f>
        <v>0</v>
      </c>
      <c r="G241" s="178">
        <f>ROUND(E241*F241,2)</f>
        <v>0</v>
      </c>
      <c r="H241" s="179"/>
      <c r="I241" s="178">
        <f>ROUND(E241*H241,2)</f>
        <v>0</v>
      </c>
      <c r="J241" s="179"/>
      <c r="K241" s="178">
        <f>ROUND(E241*J241,2)</f>
        <v>0</v>
      </c>
      <c r="L241" s="178">
        <v>21</v>
      </c>
      <c r="M241" s="178">
        <f>G241*(1+L241/100)</f>
        <v>0</v>
      </c>
      <c r="N241" s="163">
        <v>1.6</v>
      </c>
      <c r="O241" s="163">
        <f>ROUND(E241*N241,5)</f>
        <v>44.658720000000002</v>
      </c>
      <c r="P241" s="163">
        <v>0</v>
      </c>
      <c r="Q241" s="163">
        <f>ROUND(E241*P241,5)</f>
        <v>0</v>
      </c>
      <c r="R241" s="163"/>
      <c r="S241" s="163"/>
      <c r="T241" s="164">
        <v>0</v>
      </c>
      <c r="U241" s="163">
        <f>ROUND(E241*T241,2)</f>
        <v>0</v>
      </c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206</v>
      </c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54"/>
      <c r="B242" s="160"/>
      <c r="C242" s="201" t="s">
        <v>282</v>
      </c>
      <c r="D242" s="165"/>
      <c r="E242" s="173"/>
      <c r="F242" s="178"/>
      <c r="G242" s="178"/>
      <c r="H242" s="178"/>
      <c r="I242" s="178"/>
      <c r="J242" s="178"/>
      <c r="K242" s="178"/>
      <c r="L242" s="178"/>
      <c r="M242" s="178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102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201" t="s">
        <v>283</v>
      </c>
      <c r="D243" s="165"/>
      <c r="E243" s="173">
        <v>27.9117</v>
      </c>
      <c r="F243" s="178"/>
      <c r="G243" s="178"/>
      <c r="H243" s="178"/>
      <c r="I243" s="178"/>
      <c r="J243" s="178"/>
      <c r="K243" s="178"/>
      <c r="L243" s="178"/>
      <c r="M243" s="178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102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>
        <v>45</v>
      </c>
      <c r="B244" s="160" t="s">
        <v>284</v>
      </c>
      <c r="C244" s="200" t="s">
        <v>285</v>
      </c>
      <c r="D244" s="162" t="s">
        <v>116</v>
      </c>
      <c r="E244" s="172">
        <v>144.6</v>
      </c>
      <c r="F244" s="284">
        <f>H244+J244</f>
        <v>0</v>
      </c>
      <c r="G244" s="178">
        <f>ROUND(E244*F244,2)</f>
        <v>0</v>
      </c>
      <c r="H244" s="179"/>
      <c r="I244" s="178">
        <f>ROUND(E244*H244,2)</f>
        <v>0</v>
      </c>
      <c r="J244" s="179"/>
      <c r="K244" s="178">
        <f>ROUND(E244*J244,2)</f>
        <v>0</v>
      </c>
      <c r="L244" s="178">
        <v>21</v>
      </c>
      <c r="M244" s="178">
        <f>G244*(1+L244/100)</f>
        <v>0</v>
      </c>
      <c r="N244" s="163">
        <v>0.188</v>
      </c>
      <c r="O244" s="163">
        <f>ROUND(E244*N244,5)</f>
        <v>27.184799999999999</v>
      </c>
      <c r="P244" s="163">
        <v>0</v>
      </c>
      <c r="Q244" s="163">
        <f>ROUND(E244*P244,5)</f>
        <v>0</v>
      </c>
      <c r="R244" s="163"/>
      <c r="S244" s="163"/>
      <c r="T244" s="164">
        <v>0.27200000000000002</v>
      </c>
      <c r="U244" s="163">
        <f>ROUND(E244*T244,2)</f>
        <v>39.33</v>
      </c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100</v>
      </c>
      <c r="AF244" s="153"/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201" t="s">
        <v>101</v>
      </c>
      <c r="D245" s="165"/>
      <c r="E245" s="173"/>
      <c r="F245" s="178"/>
      <c r="G245" s="178"/>
      <c r="H245" s="178"/>
      <c r="I245" s="178"/>
      <c r="J245" s="178"/>
      <c r="K245" s="178"/>
      <c r="L245" s="178"/>
      <c r="M245" s="178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102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/>
      <c r="B246" s="160"/>
      <c r="C246" s="201" t="s">
        <v>286</v>
      </c>
      <c r="D246" s="165"/>
      <c r="E246" s="173">
        <v>35.75</v>
      </c>
      <c r="F246" s="178"/>
      <c r="G246" s="178"/>
      <c r="H246" s="178"/>
      <c r="I246" s="178"/>
      <c r="J246" s="178"/>
      <c r="K246" s="178"/>
      <c r="L246" s="178"/>
      <c r="M246" s="178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102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5">
      <c r="A247" s="154"/>
      <c r="B247" s="160"/>
      <c r="C247" s="201" t="s">
        <v>287</v>
      </c>
      <c r="D247" s="165"/>
      <c r="E247" s="173">
        <v>27.35</v>
      </c>
      <c r="F247" s="178"/>
      <c r="G247" s="178"/>
      <c r="H247" s="178"/>
      <c r="I247" s="178"/>
      <c r="J247" s="178"/>
      <c r="K247" s="178"/>
      <c r="L247" s="178"/>
      <c r="M247" s="178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102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/>
      <c r="B248" s="160"/>
      <c r="C248" s="201" t="s">
        <v>288</v>
      </c>
      <c r="D248" s="165"/>
      <c r="E248" s="173">
        <v>43.25</v>
      </c>
      <c r="F248" s="178"/>
      <c r="G248" s="178"/>
      <c r="H248" s="178"/>
      <c r="I248" s="178"/>
      <c r="J248" s="178"/>
      <c r="K248" s="178"/>
      <c r="L248" s="178"/>
      <c r="M248" s="178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102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201" t="s">
        <v>289</v>
      </c>
      <c r="D249" s="165"/>
      <c r="E249" s="173">
        <v>38.25</v>
      </c>
      <c r="F249" s="178"/>
      <c r="G249" s="178"/>
      <c r="H249" s="178"/>
      <c r="I249" s="178"/>
      <c r="J249" s="178"/>
      <c r="K249" s="178"/>
      <c r="L249" s="178"/>
      <c r="M249" s="178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102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202" t="s">
        <v>106</v>
      </c>
      <c r="D250" s="166"/>
      <c r="E250" s="174">
        <v>144.6</v>
      </c>
      <c r="F250" s="178"/>
      <c r="G250" s="178"/>
      <c r="H250" s="178"/>
      <c r="I250" s="178"/>
      <c r="J250" s="178"/>
      <c r="K250" s="178"/>
      <c r="L250" s="178"/>
      <c r="M250" s="178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102</v>
      </c>
      <c r="AF250" s="153">
        <v>1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5">
      <c r="A251" s="154">
        <v>46</v>
      </c>
      <c r="B251" s="160" t="s">
        <v>290</v>
      </c>
      <c r="C251" s="200" t="s">
        <v>291</v>
      </c>
      <c r="D251" s="162" t="s">
        <v>292</v>
      </c>
      <c r="E251" s="172">
        <v>124.533</v>
      </c>
      <c r="F251" s="284">
        <f>H251+J251</f>
        <v>0</v>
      </c>
      <c r="G251" s="178">
        <f>ROUND(E251*F251,2)</f>
        <v>0</v>
      </c>
      <c r="H251" s="179"/>
      <c r="I251" s="178">
        <f>ROUND(E251*H251,2)</f>
        <v>0</v>
      </c>
      <c r="J251" s="179"/>
      <c r="K251" s="178">
        <f>ROUND(E251*J251,2)</f>
        <v>0</v>
      </c>
      <c r="L251" s="178">
        <v>21</v>
      </c>
      <c r="M251" s="178">
        <f>G251*(1+L251/100)</f>
        <v>0</v>
      </c>
      <c r="N251" s="163">
        <v>8.1970000000000001E-2</v>
      </c>
      <c r="O251" s="163">
        <f>ROUND(E251*N251,5)</f>
        <v>10.20797</v>
      </c>
      <c r="P251" s="163">
        <v>0</v>
      </c>
      <c r="Q251" s="163">
        <f>ROUND(E251*P251,5)</f>
        <v>0</v>
      </c>
      <c r="R251" s="163"/>
      <c r="S251" s="163"/>
      <c r="T251" s="164">
        <v>0</v>
      </c>
      <c r="U251" s="163">
        <f>ROUND(E251*T251,2)</f>
        <v>0</v>
      </c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206</v>
      </c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5">
      <c r="A252" s="154"/>
      <c r="B252" s="160"/>
      <c r="C252" s="201" t="s">
        <v>101</v>
      </c>
      <c r="D252" s="165"/>
      <c r="E252" s="173"/>
      <c r="F252" s="178"/>
      <c r="G252" s="178"/>
      <c r="H252" s="178"/>
      <c r="I252" s="178"/>
      <c r="J252" s="178"/>
      <c r="K252" s="178"/>
      <c r="L252" s="178"/>
      <c r="M252" s="178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102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201" t="s">
        <v>293</v>
      </c>
      <c r="D253" s="165"/>
      <c r="E253" s="173">
        <v>144.6</v>
      </c>
      <c r="F253" s="178"/>
      <c r="G253" s="178"/>
      <c r="H253" s="178"/>
      <c r="I253" s="178"/>
      <c r="J253" s="178"/>
      <c r="K253" s="178"/>
      <c r="L253" s="178"/>
      <c r="M253" s="178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102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/>
      <c r="B254" s="160"/>
      <c r="C254" s="201" t="s">
        <v>294</v>
      </c>
      <c r="D254" s="165"/>
      <c r="E254" s="173"/>
      <c r="F254" s="178"/>
      <c r="G254" s="178"/>
      <c r="H254" s="178"/>
      <c r="I254" s="178"/>
      <c r="J254" s="178"/>
      <c r="K254" s="178"/>
      <c r="L254" s="178"/>
      <c r="M254" s="178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102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201" t="s">
        <v>295</v>
      </c>
      <c r="D255" s="165"/>
      <c r="E255" s="173">
        <v>-19.3</v>
      </c>
      <c r="F255" s="178"/>
      <c r="G255" s="178"/>
      <c r="H255" s="178"/>
      <c r="I255" s="178"/>
      <c r="J255" s="178"/>
      <c r="K255" s="178"/>
      <c r="L255" s="178"/>
      <c r="M255" s="178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102</v>
      </c>
      <c r="AF255" s="153">
        <v>0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201" t="s">
        <v>296</v>
      </c>
      <c r="D256" s="165"/>
      <c r="E256" s="173">
        <v>-2</v>
      </c>
      <c r="F256" s="178"/>
      <c r="G256" s="178"/>
      <c r="H256" s="178"/>
      <c r="I256" s="178"/>
      <c r="J256" s="178"/>
      <c r="K256" s="178"/>
      <c r="L256" s="178"/>
      <c r="M256" s="178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102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/>
      <c r="B257" s="160"/>
      <c r="C257" s="202" t="s">
        <v>106</v>
      </c>
      <c r="D257" s="166"/>
      <c r="E257" s="174">
        <v>123.3</v>
      </c>
      <c r="F257" s="178"/>
      <c r="G257" s="178"/>
      <c r="H257" s="178"/>
      <c r="I257" s="178"/>
      <c r="J257" s="178"/>
      <c r="K257" s="178"/>
      <c r="L257" s="178"/>
      <c r="M257" s="178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102</v>
      </c>
      <c r="AF257" s="153">
        <v>1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5">
      <c r="A258" s="154"/>
      <c r="B258" s="160"/>
      <c r="C258" s="201" t="s">
        <v>297</v>
      </c>
      <c r="D258" s="165"/>
      <c r="E258" s="173">
        <v>1.2330000000000001</v>
      </c>
      <c r="F258" s="178"/>
      <c r="G258" s="178"/>
      <c r="H258" s="178"/>
      <c r="I258" s="178"/>
      <c r="J258" s="178"/>
      <c r="K258" s="178"/>
      <c r="L258" s="178"/>
      <c r="M258" s="178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102</v>
      </c>
      <c r="AF258" s="153">
        <v>0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>
        <v>47</v>
      </c>
      <c r="B259" s="160" t="s">
        <v>298</v>
      </c>
      <c r="C259" s="200" t="s">
        <v>299</v>
      </c>
      <c r="D259" s="162" t="s">
        <v>292</v>
      </c>
      <c r="E259" s="172">
        <v>19.492999999999999</v>
      </c>
      <c r="F259" s="284">
        <f>H259+J259</f>
        <v>0</v>
      </c>
      <c r="G259" s="178">
        <f>ROUND(E259*F259,2)</f>
        <v>0</v>
      </c>
      <c r="H259" s="179"/>
      <c r="I259" s="178">
        <f>ROUND(E259*H259,2)</f>
        <v>0</v>
      </c>
      <c r="J259" s="179"/>
      <c r="K259" s="178">
        <f>ROUND(E259*J259,2)</f>
        <v>0</v>
      </c>
      <c r="L259" s="178">
        <v>21</v>
      </c>
      <c r="M259" s="178">
        <f>G259*(1+L259/100)</f>
        <v>0</v>
      </c>
      <c r="N259" s="163">
        <v>4.8300000000000003E-2</v>
      </c>
      <c r="O259" s="163">
        <f>ROUND(E259*N259,5)</f>
        <v>0.94150999999999996</v>
      </c>
      <c r="P259" s="163">
        <v>0</v>
      </c>
      <c r="Q259" s="163">
        <f>ROUND(E259*P259,5)</f>
        <v>0</v>
      </c>
      <c r="R259" s="163"/>
      <c r="S259" s="163"/>
      <c r="T259" s="164">
        <v>0</v>
      </c>
      <c r="U259" s="163">
        <f>ROUND(E259*T259,2)</f>
        <v>0</v>
      </c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206</v>
      </c>
      <c r="AF259" s="153"/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54"/>
      <c r="B260" s="160"/>
      <c r="C260" s="201" t="s">
        <v>101</v>
      </c>
      <c r="D260" s="165"/>
      <c r="E260" s="173"/>
      <c r="F260" s="178"/>
      <c r="G260" s="178"/>
      <c r="H260" s="178"/>
      <c r="I260" s="178"/>
      <c r="J260" s="178"/>
      <c r="K260" s="178"/>
      <c r="L260" s="178"/>
      <c r="M260" s="178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102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5">
      <c r="A261" s="154"/>
      <c r="B261" s="160"/>
      <c r="C261" s="201" t="s">
        <v>137</v>
      </c>
      <c r="D261" s="165"/>
      <c r="E261" s="173"/>
      <c r="F261" s="178"/>
      <c r="G261" s="178"/>
      <c r="H261" s="178"/>
      <c r="I261" s="178"/>
      <c r="J261" s="178"/>
      <c r="K261" s="178"/>
      <c r="L261" s="178"/>
      <c r="M261" s="178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102</v>
      </c>
      <c r="AF261" s="153">
        <v>0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/>
      <c r="B262" s="160"/>
      <c r="C262" s="201" t="s">
        <v>300</v>
      </c>
      <c r="D262" s="165"/>
      <c r="E262" s="173">
        <v>6.1</v>
      </c>
      <c r="F262" s="178"/>
      <c r="G262" s="178"/>
      <c r="H262" s="178"/>
      <c r="I262" s="178"/>
      <c r="J262" s="178"/>
      <c r="K262" s="178"/>
      <c r="L262" s="178"/>
      <c r="M262" s="178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102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54"/>
      <c r="B263" s="160"/>
      <c r="C263" s="201" t="s">
        <v>300</v>
      </c>
      <c r="D263" s="165"/>
      <c r="E263" s="173">
        <v>6.1</v>
      </c>
      <c r="F263" s="178"/>
      <c r="G263" s="178"/>
      <c r="H263" s="178"/>
      <c r="I263" s="178"/>
      <c r="J263" s="178"/>
      <c r="K263" s="178"/>
      <c r="L263" s="178"/>
      <c r="M263" s="178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102</v>
      </c>
      <c r="AF263" s="153">
        <v>0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5">
      <c r="A264" s="154"/>
      <c r="B264" s="160"/>
      <c r="C264" s="201" t="s">
        <v>301</v>
      </c>
      <c r="D264" s="165"/>
      <c r="E264" s="173">
        <v>7.1</v>
      </c>
      <c r="F264" s="178"/>
      <c r="G264" s="178"/>
      <c r="H264" s="178"/>
      <c r="I264" s="178"/>
      <c r="J264" s="178"/>
      <c r="K264" s="178"/>
      <c r="L264" s="178"/>
      <c r="M264" s="178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102</v>
      </c>
      <c r="AF264" s="153">
        <v>0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5">
      <c r="A265" s="154"/>
      <c r="B265" s="160"/>
      <c r="C265" s="202" t="s">
        <v>106</v>
      </c>
      <c r="D265" s="166"/>
      <c r="E265" s="174">
        <v>19.3</v>
      </c>
      <c r="F265" s="178"/>
      <c r="G265" s="178"/>
      <c r="H265" s="178"/>
      <c r="I265" s="178"/>
      <c r="J265" s="178"/>
      <c r="K265" s="178"/>
      <c r="L265" s="178"/>
      <c r="M265" s="178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102</v>
      </c>
      <c r="AF265" s="153">
        <v>1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5">
      <c r="A266" s="154"/>
      <c r="B266" s="160"/>
      <c r="C266" s="201" t="s">
        <v>302</v>
      </c>
      <c r="D266" s="165"/>
      <c r="E266" s="173">
        <v>0.193</v>
      </c>
      <c r="F266" s="178"/>
      <c r="G266" s="178"/>
      <c r="H266" s="178"/>
      <c r="I266" s="178"/>
      <c r="J266" s="178"/>
      <c r="K266" s="178"/>
      <c r="L266" s="178"/>
      <c r="M266" s="178"/>
      <c r="N266" s="163"/>
      <c r="O266" s="163"/>
      <c r="P266" s="163"/>
      <c r="Q266" s="163"/>
      <c r="R266" s="163"/>
      <c r="S266" s="163"/>
      <c r="T266" s="164"/>
      <c r="U266" s="16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102</v>
      </c>
      <c r="AF266" s="153">
        <v>0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5">
      <c r="A267" s="154"/>
      <c r="B267" s="160"/>
      <c r="C267" s="202" t="s">
        <v>106</v>
      </c>
      <c r="D267" s="166"/>
      <c r="E267" s="174">
        <v>0.193</v>
      </c>
      <c r="F267" s="178"/>
      <c r="G267" s="178"/>
      <c r="H267" s="178"/>
      <c r="I267" s="178"/>
      <c r="J267" s="178"/>
      <c r="K267" s="178"/>
      <c r="L267" s="178"/>
      <c r="M267" s="178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102</v>
      </c>
      <c r="AF267" s="153">
        <v>1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5">
      <c r="A268" s="154">
        <v>48</v>
      </c>
      <c r="B268" s="160" t="s">
        <v>303</v>
      </c>
      <c r="C268" s="200" t="s">
        <v>304</v>
      </c>
      <c r="D268" s="162" t="s">
        <v>292</v>
      </c>
      <c r="E268" s="172">
        <v>2.02</v>
      </c>
      <c r="F268" s="284">
        <f>H268+J268</f>
        <v>0</v>
      </c>
      <c r="G268" s="178">
        <f>ROUND(E268*F268,2)</f>
        <v>0</v>
      </c>
      <c r="H268" s="179"/>
      <c r="I268" s="178">
        <f>ROUND(E268*H268,2)</f>
        <v>0</v>
      </c>
      <c r="J268" s="179"/>
      <c r="K268" s="178">
        <f>ROUND(E268*J268,2)</f>
        <v>0</v>
      </c>
      <c r="L268" s="178">
        <v>21</v>
      </c>
      <c r="M268" s="178">
        <f>G268*(1+L268/100)</f>
        <v>0</v>
      </c>
      <c r="N268" s="163">
        <v>6.7000000000000004E-2</v>
      </c>
      <c r="O268" s="163">
        <f>ROUND(E268*N268,5)</f>
        <v>0.13533999999999999</v>
      </c>
      <c r="P268" s="163">
        <v>0</v>
      </c>
      <c r="Q268" s="163">
        <f>ROUND(E268*P268,5)</f>
        <v>0</v>
      </c>
      <c r="R268" s="163"/>
      <c r="S268" s="163"/>
      <c r="T268" s="164">
        <v>0</v>
      </c>
      <c r="U268" s="163">
        <f>ROUND(E268*T268,2)</f>
        <v>0</v>
      </c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206</v>
      </c>
      <c r="AF268" s="153"/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5">
      <c r="A269" s="154"/>
      <c r="B269" s="160"/>
      <c r="C269" s="201" t="s">
        <v>101</v>
      </c>
      <c r="D269" s="165"/>
      <c r="E269" s="173"/>
      <c r="F269" s="178"/>
      <c r="G269" s="178"/>
      <c r="H269" s="178"/>
      <c r="I269" s="178"/>
      <c r="J269" s="178"/>
      <c r="K269" s="178"/>
      <c r="L269" s="178"/>
      <c r="M269" s="178"/>
      <c r="N269" s="163"/>
      <c r="O269" s="163"/>
      <c r="P269" s="163"/>
      <c r="Q269" s="163"/>
      <c r="R269" s="163"/>
      <c r="S269" s="163"/>
      <c r="T269" s="164"/>
      <c r="U269" s="16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102</v>
      </c>
      <c r="AF269" s="153">
        <v>0</v>
      </c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5">
      <c r="A270" s="154"/>
      <c r="B270" s="160"/>
      <c r="C270" s="201" t="s">
        <v>305</v>
      </c>
      <c r="D270" s="165"/>
      <c r="E270" s="173">
        <v>2</v>
      </c>
      <c r="F270" s="178"/>
      <c r="G270" s="178"/>
      <c r="H270" s="178"/>
      <c r="I270" s="178"/>
      <c r="J270" s="178"/>
      <c r="K270" s="178"/>
      <c r="L270" s="178"/>
      <c r="M270" s="178"/>
      <c r="N270" s="163"/>
      <c r="O270" s="163"/>
      <c r="P270" s="163"/>
      <c r="Q270" s="163"/>
      <c r="R270" s="163"/>
      <c r="S270" s="163"/>
      <c r="T270" s="164"/>
      <c r="U270" s="16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102</v>
      </c>
      <c r="AF270" s="153">
        <v>0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5">
      <c r="A271" s="154"/>
      <c r="B271" s="160"/>
      <c r="C271" s="202" t="s">
        <v>106</v>
      </c>
      <c r="D271" s="166"/>
      <c r="E271" s="174">
        <v>2</v>
      </c>
      <c r="F271" s="178"/>
      <c r="G271" s="178"/>
      <c r="H271" s="178"/>
      <c r="I271" s="178"/>
      <c r="J271" s="178"/>
      <c r="K271" s="178"/>
      <c r="L271" s="178"/>
      <c r="M271" s="178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102</v>
      </c>
      <c r="AF271" s="153">
        <v>1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5">
      <c r="A272" s="154"/>
      <c r="B272" s="160"/>
      <c r="C272" s="201" t="s">
        <v>306</v>
      </c>
      <c r="D272" s="165"/>
      <c r="E272" s="173">
        <v>0.02</v>
      </c>
      <c r="F272" s="178"/>
      <c r="G272" s="178"/>
      <c r="H272" s="178"/>
      <c r="I272" s="178"/>
      <c r="J272" s="178"/>
      <c r="K272" s="178"/>
      <c r="L272" s="178"/>
      <c r="M272" s="178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102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5">
      <c r="A273" s="154"/>
      <c r="B273" s="160"/>
      <c r="C273" s="202" t="s">
        <v>106</v>
      </c>
      <c r="D273" s="166"/>
      <c r="E273" s="174">
        <v>0.02</v>
      </c>
      <c r="F273" s="178"/>
      <c r="G273" s="178"/>
      <c r="H273" s="178"/>
      <c r="I273" s="178"/>
      <c r="J273" s="178"/>
      <c r="K273" s="178"/>
      <c r="L273" s="178"/>
      <c r="M273" s="178"/>
      <c r="N273" s="163"/>
      <c r="O273" s="163"/>
      <c r="P273" s="163"/>
      <c r="Q273" s="163"/>
      <c r="R273" s="163"/>
      <c r="S273" s="163"/>
      <c r="T273" s="164"/>
      <c r="U273" s="16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102</v>
      </c>
      <c r="AF273" s="153">
        <v>1</v>
      </c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5">
      <c r="A274" s="154">
        <v>49</v>
      </c>
      <c r="B274" s="160" t="s">
        <v>307</v>
      </c>
      <c r="C274" s="200" t="s">
        <v>308</v>
      </c>
      <c r="D274" s="162" t="s">
        <v>116</v>
      </c>
      <c r="E274" s="172">
        <v>497.4</v>
      </c>
      <c r="F274" s="284">
        <f>H274+J274</f>
        <v>0</v>
      </c>
      <c r="G274" s="178">
        <f>ROUND(E274*F274,2)</f>
        <v>0</v>
      </c>
      <c r="H274" s="179"/>
      <c r="I274" s="178">
        <f>ROUND(E274*H274,2)</f>
        <v>0</v>
      </c>
      <c r="J274" s="179"/>
      <c r="K274" s="178">
        <f>ROUND(E274*J274,2)</f>
        <v>0</v>
      </c>
      <c r="L274" s="178">
        <v>21</v>
      </c>
      <c r="M274" s="178">
        <f>G274*(1+L274/100)</f>
        <v>0</v>
      </c>
      <c r="N274" s="163">
        <v>5.9049999999999998E-2</v>
      </c>
      <c r="O274" s="163">
        <f>ROUND(E274*N274,5)</f>
        <v>29.371469999999999</v>
      </c>
      <c r="P274" s="163">
        <v>0</v>
      </c>
      <c r="Q274" s="163">
        <f>ROUND(E274*P274,5)</f>
        <v>0</v>
      </c>
      <c r="R274" s="163"/>
      <c r="S274" s="163"/>
      <c r="T274" s="164">
        <v>0.26</v>
      </c>
      <c r="U274" s="163">
        <f>ROUND(E274*T274,2)</f>
        <v>129.32</v>
      </c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100</v>
      </c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outlineLevel="1" x14ac:dyDescent="0.25">
      <c r="A275" s="154"/>
      <c r="B275" s="160"/>
      <c r="C275" s="201" t="s">
        <v>101</v>
      </c>
      <c r="D275" s="165"/>
      <c r="E275" s="173"/>
      <c r="F275" s="178"/>
      <c r="G275" s="178"/>
      <c r="H275" s="178"/>
      <c r="I275" s="178"/>
      <c r="J275" s="178"/>
      <c r="K275" s="178"/>
      <c r="L275" s="178"/>
      <c r="M275" s="178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102</v>
      </c>
      <c r="AF275" s="153">
        <v>0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5">
      <c r="A276" s="154"/>
      <c r="B276" s="160"/>
      <c r="C276" s="201" t="s">
        <v>309</v>
      </c>
      <c r="D276" s="165"/>
      <c r="E276" s="173">
        <v>225.9</v>
      </c>
      <c r="F276" s="178"/>
      <c r="G276" s="178"/>
      <c r="H276" s="178"/>
      <c r="I276" s="178"/>
      <c r="J276" s="178"/>
      <c r="K276" s="178"/>
      <c r="L276" s="178"/>
      <c r="M276" s="178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102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5">
      <c r="A277" s="154"/>
      <c r="B277" s="160"/>
      <c r="C277" s="201" t="s">
        <v>310</v>
      </c>
      <c r="D277" s="165"/>
      <c r="E277" s="173">
        <v>271.5</v>
      </c>
      <c r="F277" s="178"/>
      <c r="G277" s="178"/>
      <c r="H277" s="178"/>
      <c r="I277" s="178"/>
      <c r="J277" s="178"/>
      <c r="K277" s="178"/>
      <c r="L277" s="178"/>
      <c r="M277" s="178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102</v>
      </c>
      <c r="AF277" s="153">
        <v>0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5">
      <c r="A278" s="154"/>
      <c r="B278" s="160"/>
      <c r="C278" s="202" t="s">
        <v>106</v>
      </c>
      <c r="D278" s="166"/>
      <c r="E278" s="174">
        <v>497.4</v>
      </c>
      <c r="F278" s="178"/>
      <c r="G278" s="178"/>
      <c r="H278" s="178"/>
      <c r="I278" s="178"/>
      <c r="J278" s="178"/>
      <c r="K278" s="178"/>
      <c r="L278" s="178"/>
      <c r="M278" s="178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102</v>
      </c>
      <c r="AF278" s="153">
        <v>1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5">
      <c r="A279" s="154">
        <v>50</v>
      </c>
      <c r="B279" s="160" t="s">
        <v>311</v>
      </c>
      <c r="C279" s="200" t="s">
        <v>312</v>
      </c>
      <c r="D279" s="162" t="s">
        <v>292</v>
      </c>
      <c r="E279" s="172">
        <v>1004.849</v>
      </c>
      <c r="F279" s="284">
        <f>H279+J279</f>
        <v>0</v>
      </c>
      <c r="G279" s="178">
        <f>ROUND(E279*F279,2)</f>
        <v>0</v>
      </c>
      <c r="H279" s="179"/>
      <c r="I279" s="178">
        <f>ROUND(E279*H279,2)</f>
        <v>0</v>
      </c>
      <c r="J279" s="179"/>
      <c r="K279" s="178">
        <f>ROUND(E279*J279,2)</f>
        <v>0</v>
      </c>
      <c r="L279" s="178">
        <v>21</v>
      </c>
      <c r="M279" s="178">
        <f>G279*(1+L279/100)</f>
        <v>0</v>
      </c>
      <c r="N279" s="163">
        <v>2.3E-2</v>
      </c>
      <c r="O279" s="163">
        <f>ROUND(E279*N279,5)</f>
        <v>23.111529999999998</v>
      </c>
      <c r="P279" s="163">
        <v>0</v>
      </c>
      <c r="Q279" s="163">
        <f>ROUND(E279*P279,5)</f>
        <v>0</v>
      </c>
      <c r="R279" s="163"/>
      <c r="S279" s="163"/>
      <c r="T279" s="164">
        <v>0</v>
      </c>
      <c r="U279" s="163">
        <f>ROUND(E279*T279,2)</f>
        <v>0</v>
      </c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206</v>
      </c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5">
      <c r="A280" s="154"/>
      <c r="B280" s="160"/>
      <c r="C280" s="201" t="s">
        <v>313</v>
      </c>
      <c r="D280" s="165"/>
      <c r="E280" s="173">
        <v>994.9</v>
      </c>
      <c r="F280" s="178"/>
      <c r="G280" s="178"/>
      <c r="H280" s="178"/>
      <c r="I280" s="178"/>
      <c r="J280" s="178"/>
      <c r="K280" s="178"/>
      <c r="L280" s="178"/>
      <c r="M280" s="178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102</v>
      </c>
      <c r="AF280" s="153">
        <v>0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5">
      <c r="A281" s="154"/>
      <c r="B281" s="160"/>
      <c r="C281" s="202" t="s">
        <v>106</v>
      </c>
      <c r="D281" s="166"/>
      <c r="E281" s="174">
        <v>994.9</v>
      </c>
      <c r="F281" s="178"/>
      <c r="G281" s="178"/>
      <c r="H281" s="178"/>
      <c r="I281" s="178"/>
      <c r="J281" s="178"/>
      <c r="K281" s="178"/>
      <c r="L281" s="178"/>
      <c r="M281" s="178"/>
      <c r="N281" s="163"/>
      <c r="O281" s="163"/>
      <c r="P281" s="163"/>
      <c r="Q281" s="163"/>
      <c r="R281" s="163"/>
      <c r="S281" s="163"/>
      <c r="T281" s="164"/>
      <c r="U281" s="16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102</v>
      </c>
      <c r="AF281" s="153">
        <v>1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5">
      <c r="A282" s="154"/>
      <c r="B282" s="160"/>
      <c r="C282" s="201" t="s">
        <v>314</v>
      </c>
      <c r="D282" s="165"/>
      <c r="E282" s="173">
        <v>9.9489999999999998</v>
      </c>
      <c r="F282" s="178"/>
      <c r="G282" s="178"/>
      <c r="H282" s="178"/>
      <c r="I282" s="178"/>
      <c r="J282" s="178"/>
      <c r="K282" s="178"/>
      <c r="L282" s="178"/>
      <c r="M282" s="178"/>
      <c r="N282" s="163"/>
      <c r="O282" s="163"/>
      <c r="P282" s="163"/>
      <c r="Q282" s="163"/>
      <c r="R282" s="163"/>
      <c r="S282" s="163"/>
      <c r="T282" s="164"/>
      <c r="U282" s="16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102</v>
      </c>
      <c r="AF282" s="153">
        <v>0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5">
      <c r="A283" s="154"/>
      <c r="B283" s="160"/>
      <c r="C283" s="202" t="s">
        <v>106</v>
      </c>
      <c r="D283" s="166"/>
      <c r="E283" s="174">
        <v>9.9489999999999998</v>
      </c>
      <c r="F283" s="178"/>
      <c r="G283" s="178"/>
      <c r="H283" s="178"/>
      <c r="I283" s="178"/>
      <c r="J283" s="178"/>
      <c r="K283" s="178"/>
      <c r="L283" s="178"/>
      <c r="M283" s="178"/>
      <c r="N283" s="163"/>
      <c r="O283" s="163"/>
      <c r="P283" s="163"/>
      <c r="Q283" s="163"/>
      <c r="R283" s="163"/>
      <c r="S283" s="163"/>
      <c r="T283" s="164"/>
      <c r="U283" s="16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102</v>
      </c>
      <c r="AF283" s="153">
        <v>1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5">
      <c r="A284" s="154">
        <v>51</v>
      </c>
      <c r="B284" s="160" t="s">
        <v>315</v>
      </c>
      <c r="C284" s="200" t="s">
        <v>316</v>
      </c>
      <c r="D284" s="162" t="s">
        <v>124</v>
      </c>
      <c r="E284" s="172">
        <v>3.6150000000000002</v>
      </c>
      <c r="F284" s="284">
        <f>H284+J284</f>
        <v>0</v>
      </c>
      <c r="G284" s="178">
        <f>ROUND(E284*F284,2)</f>
        <v>0</v>
      </c>
      <c r="H284" s="179"/>
      <c r="I284" s="178">
        <f>ROUND(E284*H284,2)</f>
        <v>0</v>
      </c>
      <c r="J284" s="179"/>
      <c r="K284" s="178">
        <f>ROUND(E284*J284,2)</f>
        <v>0</v>
      </c>
      <c r="L284" s="178">
        <v>21</v>
      </c>
      <c r="M284" s="178">
        <f>G284*(1+L284/100)</f>
        <v>0</v>
      </c>
      <c r="N284" s="163">
        <v>2.5249999999999999</v>
      </c>
      <c r="O284" s="163">
        <f>ROUND(E284*N284,5)</f>
        <v>9.1278799999999993</v>
      </c>
      <c r="P284" s="163">
        <v>0</v>
      </c>
      <c r="Q284" s="163">
        <f>ROUND(E284*P284,5)</f>
        <v>0</v>
      </c>
      <c r="R284" s="163"/>
      <c r="S284" s="163"/>
      <c r="T284" s="164">
        <v>1.4419999999999999</v>
      </c>
      <c r="U284" s="163">
        <f>ROUND(E284*T284,2)</f>
        <v>5.21</v>
      </c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100</v>
      </c>
      <c r="AF284" s="153"/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ht="20.399999999999999" outlineLevel="1" x14ac:dyDescent="0.25">
      <c r="A285" s="154"/>
      <c r="B285" s="160"/>
      <c r="C285" s="201" t="s">
        <v>317</v>
      </c>
      <c r="D285" s="165"/>
      <c r="E285" s="173"/>
      <c r="F285" s="178"/>
      <c r="G285" s="178"/>
      <c r="H285" s="178"/>
      <c r="I285" s="178"/>
      <c r="J285" s="178"/>
      <c r="K285" s="178"/>
      <c r="L285" s="178"/>
      <c r="M285" s="178"/>
      <c r="N285" s="163"/>
      <c r="O285" s="163"/>
      <c r="P285" s="163"/>
      <c r="Q285" s="163"/>
      <c r="R285" s="163"/>
      <c r="S285" s="163"/>
      <c r="T285" s="164"/>
      <c r="U285" s="16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102</v>
      </c>
      <c r="AF285" s="153">
        <v>0</v>
      </c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5">
      <c r="A286" s="154"/>
      <c r="B286" s="160"/>
      <c r="C286" s="201" t="s">
        <v>318</v>
      </c>
      <c r="D286" s="165"/>
      <c r="E286" s="173"/>
      <c r="F286" s="178"/>
      <c r="G286" s="178"/>
      <c r="H286" s="178"/>
      <c r="I286" s="178"/>
      <c r="J286" s="178"/>
      <c r="K286" s="178"/>
      <c r="L286" s="178"/>
      <c r="M286" s="178"/>
      <c r="N286" s="163"/>
      <c r="O286" s="163"/>
      <c r="P286" s="163"/>
      <c r="Q286" s="163"/>
      <c r="R286" s="163"/>
      <c r="S286" s="163"/>
      <c r="T286" s="164"/>
      <c r="U286" s="16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102</v>
      </c>
      <c r="AF286" s="153">
        <v>0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5">
      <c r="A287" s="154"/>
      <c r="B287" s="160"/>
      <c r="C287" s="201" t="s">
        <v>319</v>
      </c>
      <c r="D287" s="165"/>
      <c r="E287" s="173">
        <v>3.6150000000000002</v>
      </c>
      <c r="F287" s="178"/>
      <c r="G287" s="178"/>
      <c r="H287" s="178"/>
      <c r="I287" s="178"/>
      <c r="J287" s="178"/>
      <c r="K287" s="178"/>
      <c r="L287" s="178"/>
      <c r="M287" s="178"/>
      <c r="N287" s="163"/>
      <c r="O287" s="163"/>
      <c r="P287" s="163"/>
      <c r="Q287" s="163"/>
      <c r="R287" s="163"/>
      <c r="S287" s="163"/>
      <c r="T287" s="164"/>
      <c r="U287" s="16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102</v>
      </c>
      <c r="AF287" s="153">
        <v>0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5">
      <c r="A288" s="154"/>
      <c r="B288" s="160"/>
      <c r="C288" s="202" t="s">
        <v>106</v>
      </c>
      <c r="D288" s="166"/>
      <c r="E288" s="174">
        <v>3.6150000000000002</v>
      </c>
      <c r="F288" s="178"/>
      <c r="G288" s="178"/>
      <c r="H288" s="178"/>
      <c r="I288" s="178"/>
      <c r="J288" s="178"/>
      <c r="K288" s="178"/>
      <c r="L288" s="178"/>
      <c r="M288" s="178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102</v>
      </c>
      <c r="AF288" s="153">
        <v>1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x14ac:dyDescent="0.25">
      <c r="A289" s="155" t="s">
        <v>95</v>
      </c>
      <c r="B289" s="161" t="s">
        <v>58</v>
      </c>
      <c r="C289" s="206" t="s">
        <v>59</v>
      </c>
      <c r="D289" s="169"/>
      <c r="E289" s="177"/>
      <c r="F289" s="180"/>
      <c r="G289" s="180">
        <f>SUMIF(AE290:AE290,"&lt;&gt;NOR",G290:G290)</f>
        <v>0</v>
      </c>
      <c r="H289" s="180"/>
      <c r="I289" s="180">
        <f>SUM(I290:I290)</f>
        <v>0</v>
      </c>
      <c r="J289" s="180"/>
      <c r="K289" s="180">
        <f>SUM(K290:K290)</f>
        <v>0</v>
      </c>
      <c r="L289" s="180"/>
      <c r="M289" s="180">
        <f>SUM(M290:M290)</f>
        <v>0</v>
      </c>
      <c r="N289" s="170"/>
      <c r="O289" s="170">
        <f>SUM(O290:O290)</f>
        <v>0.86187999999999998</v>
      </c>
      <c r="P289" s="170"/>
      <c r="Q289" s="170">
        <f>SUM(Q290:Q290)</f>
        <v>0</v>
      </c>
      <c r="R289" s="170"/>
      <c r="S289" s="170"/>
      <c r="T289" s="171"/>
      <c r="U289" s="170">
        <f>SUM(U290:U290)</f>
        <v>7.63</v>
      </c>
      <c r="AE289" t="s">
        <v>96</v>
      </c>
    </row>
    <row r="290" spans="1:60" outlineLevel="1" x14ac:dyDescent="0.25">
      <c r="A290" s="154">
        <v>52</v>
      </c>
      <c r="B290" s="160" t="s">
        <v>320</v>
      </c>
      <c r="C290" s="200" t="s">
        <v>321</v>
      </c>
      <c r="D290" s="162" t="s">
        <v>292</v>
      </c>
      <c r="E290" s="172">
        <v>2</v>
      </c>
      <c r="F290" s="284">
        <f>H290+J290</f>
        <v>0</v>
      </c>
      <c r="G290" s="178">
        <f>ROUND(E290*F290,2)</f>
        <v>0</v>
      </c>
      <c r="H290" s="179"/>
      <c r="I290" s="178">
        <f>ROUND(E290*H290,2)</f>
        <v>0</v>
      </c>
      <c r="J290" s="179"/>
      <c r="K290" s="178">
        <f>ROUND(E290*J290,2)</f>
        <v>0</v>
      </c>
      <c r="L290" s="178">
        <v>21</v>
      </c>
      <c r="M290" s="178">
        <f>G290*(1+L290/100)</f>
        <v>0</v>
      </c>
      <c r="N290" s="163">
        <v>0.43093999999999999</v>
      </c>
      <c r="O290" s="163">
        <f>ROUND(E290*N290,5)</f>
        <v>0.86187999999999998</v>
      </c>
      <c r="P290" s="163">
        <v>0</v>
      </c>
      <c r="Q290" s="163">
        <f>ROUND(E290*P290,5)</f>
        <v>0</v>
      </c>
      <c r="R290" s="163"/>
      <c r="S290" s="163"/>
      <c r="T290" s="164">
        <v>3.8170000000000002</v>
      </c>
      <c r="U290" s="163">
        <f>ROUND(E290*T290,2)</f>
        <v>7.63</v>
      </c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100</v>
      </c>
      <c r="AF290" s="153"/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x14ac:dyDescent="0.25">
      <c r="A291" s="155" t="s">
        <v>95</v>
      </c>
      <c r="B291" s="161" t="s">
        <v>60</v>
      </c>
      <c r="C291" s="206" t="s">
        <v>61</v>
      </c>
      <c r="D291" s="169"/>
      <c r="E291" s="177"/>
      <c r="F291" s="180"/>
      <c r="G291" s="180">
        <f>SUMIF(AE292:AE294,"&lt;&gt;NOR",G292:G294)</f>
        <v>0</v>
      </c>
      <c r="H291" s="180"/>
      <c r="I291" s="180">
        <f>SUM(I292:I294)</f>
        <v>0</v>
      </c>
      <c r="J291" s="180"/>
      <c r="K291" s="180">
        <f>SUM(K292:K294)</f>
        <v>0</v>
      </c>
      <c r="L291" s="180"/>
      <c r="M291" s="180">
        <f>SUM(M292:M294)</f>
        <v>0</v>
      </c>
      <c r="N291" s="170"/>
      <c r="O291" s="170">
        <f>SUM(O292:O294)</f>
        <v>0.35520000000000002</v>
      </c>
      <c r="P291" s="170"/>
      <c r="Q291" s="170">
        <f>SUM(Q292:Q294)</f>
        <v>0</v>
      </c>
      <c r="R291" s="170"/>
      <c r="S291" s="170"/>
      <c r="T291" s="171"/>
      <c r="U291" s="170">
        <f>SUM(U292:U294)</f>
        <v>2.75</v>
      </c>
      <c r="AE291" t="s">
        <v>96</v>
      </c>
    </row>
    <row r="292" spans="1:60" ht="20.399999999999999" outlineLevel="1" x14ac:dyDescent="0.25">
      <c r="A292" s="154">
        <v>53</v>
      </c>
      <c r="B292" s="160" t="s">
        <v>322</v>
      </c>
      <c r="C292" s="200" t="s">
        <v>323</v>
      </c>
      <c r="D292" s="162" t="s">
        <v>292</v>
      </c>
      <c r="E292" s="172">
        <v>3</v>
      </c>
      <c r="F292" s="284">
        <f>H292+J292</f>
        <v>0</v>
      </c>
      <c r="G292" s="178">
        <f>ROUND(E292*F292,2)</f>
        <v>0</v>
      </c>
      <c r="H292" s="179"/>
      <c r="I292" s="178">
        <f>ROUND(E292*H292,2)</f>
        <v>0</v>
      </c>
      <c r="J292" s="179"/>
      <c r="K292" s="178">
        <f>ROUND(E292*J292,2)</f>
        <v>0</v>
      </c>
      <c r="L292" s="178">
        <v>21</v>
      </c>
      <c r="M292" s="178">
        <f>G292*(1+L292/100)</f>
        <v>0</v>
      </c>
      <c r="N292" s="163">
        <v>0.11840000000000001</v>
      </c>
      <c r="O292" s="163">
        <f>ROUND(E292*N292,5)</f>
        <v>0.35520000000000002</v>
      </c>
      <c r="P292" s="163">
        <v>0</v>
      </c>
      <c r="Q292" s="163">
        <f>ROUND(E292*P292,5)</f>
        <v>0</v>
      </c>
      <c r="R292" s="163"/>
      <c r="S292" s="163"/>
      <c r="T292" s="164">
        <v>0.91800000000000004</v>
      </c>
      <c r="U292" s="163">
        <f>ROUND(E292*T292,2)</f>
        <v>2.75</v>
      </c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100</v>
      </c>
      <c r="AF292" s="153"/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5">
      <c r="A293" s="154"/>
      <c r="B293" s="160"/>
      <c r="C293" s="201" t="s">
        <v>324</v>
      </c>
      <c r="D293" s="165"/>
      <c r="E293" s="173"/>
      <c r="F293" s="178"/>
      <c r="G293" s="178"/>
      <c r="H293" s="178"/>
      <c r="I293" s="178"/>
      <c r="J293" s="178"/>
      <c r="K293" s="178"/>
      <c r="L293" s="178"/>
      <c r="M293" s="178"/>
      <c r="N293" s="163"/>
      <c r="O293" s="163"/>
      <c r="P293" s="163"/>
      <c r="Q293" s="163"/>
      <c r="R293" s="163"/>
      <c r="S293" s="163"/>
      <c r="T293" s="164"/>
      <c r="U293" s="163"/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102</v>
      </c>
      <c r="AF293" s="153">
        <v>0</v>
      </c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5">
      <c r="A294" s="154"/>
      <c r="B294" s="160"/>
      <c r="C294" s="201" t="s">
        <v>325</v>
      </c>
      <c r="D294" s="165"/>
      <c r="E294" s="173">
        <v>3</v>
      </c>
      <c r="F294" s="178"/>
      <c r="G294" s="178"/>
      <c r="H294" s="178"/>
      <c r="I294" s="178"/>
      <c r="J294" s="178"/>
      <c r="K294" s="178"/>
      <c r="L294" s="178"/>
      <c r="M294" s="178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102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x14ac:dyDescent="0.25">
      <c r="A295" s="155" t="s">
        <v>95</v>
      </c>
      <c r="B295" s="161" t="s">
        <v>62</v>
      </c>
      <c r="C295" s="206" t="s">
        <v>63</v>
      </c>
      <c r="D295" s="169"/>
      <c r="E295" s="177"/>
      <c r="F295" s="180"/>
      <c r="G295" s="180">
        <f>SUMIF(AE296:AE320,"&lt;&gt;NOR",G296:G320)</f>
        <v>0</v>
      </c>
      <c r="H295" s="180"/>
      <c r="I295" s="180">
        <f>SUM(I296:I320)</f>
        <v>0</v>
      </c>
      <c r="J295" s="180"/>
      <c r="K295" s="180">
        <f>SUM(K296:K320)</f>
        <v>0</v>
      </c>
      <c r="L295" s="180"/>
      <c r="M295" s="180">
        <f>SUM(M296:M320)</f>
        <v>0</v>
      </c>
      <c r="N295" s="170"/>
      <c r="O295" s="170">
        <f>SUM(O296:O320)</f>
        <v>0</v>
      </c>
      <c r="P295" s="170"/>
      <c r="Q295" s="170">
        <f>SUM(Q296:Q320)</f>
        <v>0</v>
      </c>
      <c r="R295" s="170"/>
      <c r="S295" s="170"/>
      <c r="T295" s="171"/>
      <c r="U295" s="170">
        <f>SUM(U296:U320)</f>
        <v>55.78</v>
      </c>
      <c r="AE295" t="s">
        <v>96</v>
      </c>
    </row>
    <row r="296" spans="1:60" outlineLevel="1" x14ac:dyDescent="0.25">
      <c r="A296" s="154">
        <v>54</v>
      </c>
      <c r="B296" s="160" t="s">
        <v>326</v>
      </c>
      <c r="C296" s="200" t="s">
        <v>327</v>
      </c>
      <c r="D296" s="162" t="s">
        <v>240</v>
      </c>
      <c r="E296" s="172">
        <v>179.48599999999999</v>
      </c>
      <c r="F296" s="284">
        <f>H296+J296</f>
        <v>0</v>
      </c>
      <c r="G296" s="178">
        <f>ROUND(E296*F296,2)</f>
        <v>0</v>
      </c>
      <c r="H296" s="179"/>
      <c r="I296" s="178">
        <f>ROUND(E296*H296,2)</f>
        <v>0</v>
      </c>
      <c r="J296" s="179"/>
      <c r="K296" s="178">
        <f>ROUND(E296*J296,2)</f>
        <v>0</v>
      </c>
      <c r="L296" s="178">
        <v>21</v>
      </c>
      <c r="M296" s="178">
        <f>G296*(1+L296/100)</f>
        <v>0</v>
      </c>
      <c r="N296" s="163">
        <v>0</v>
      </c>
      <c r="O296" s="163">
        <f>ROUND(E296*N296,5)</f>
        <v>0</v>
      </c>
      <c r="P296" s="163">
        <v>0</v>
      </c>
      <c r="Q296" s="163">
        <f>ROUND(E296*P296,5)</f>
        <v>0</v>
      </c>
      <c r="R296" s="163"/>
      <c r="S296" s="163"/>
      <c r="T296" s="164">
        <v>0.01</v>
      </c>
      <c r="U296" s="163">
        <f>ROUND(E296*T296,2)</f>
        <v>1.79</v>
      </c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100</v>
      </c>
      <c r="AF296" s="153"/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outlineLevel="1" x14ac:dyDescent="0.25">
      <c r="A297" s="154"/>
      <c r="B297" s="160"/>
      <c r="C297" s="201" t="s">
        <v>169</v>
      </c>
      <c r="D297" s="165"/>
      <c r="E297" s="173"/>
      <c r="F297" s="178"/>
      <c r="G297" s="178"/>
      <c r="H297" s="178"/>
      <c r="I297" s="178"/>
      <c r="J297" s="178"/>
      <c r="K297" s="178"/>
      <c r="L297" s="178"/>
      <c r="M297" s="178"/>
      <c r="N297" s="163"/>
      <c r="O297" s="163"/>
      <c r="P297" s="163"/>
      <c r="Q297" s="163"/>
      <c r="R297" s="163"/>
      <c r="S297" s="163"/>
      <c r="T297" s="164"/>
      <c r="U297" s="16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102</v>
      </c>
      <c r="AF297" s="153">
        <v>0</v>
      </c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5">
      <c r="A298" s="154"/>
      <c r="B298" s="160"/>
      <c r="C298" s="201" t="s">
        <v>328</v>
      </c>
      <c r="D298" s="165"/>
      <c r="E298" s="173">
        <v>23.045999999999999</v>
      </c>
      <c r="F298" s="178"/>
      <c r="G298" s="178"/>
      <c r="H298" s="178"/>
      <c r="I298" s="178"/>
      <c r="J298" s="178"/>
      <c r="K298" s="178"/>
      <c r="L298" s="178"/>
      <c r="M298" s="178"/>
      <c r="N298" s="163"/>
      <c r="O298" s="163"/>
      <c r="P298" s="163"/>
      <c r="Q298" s="163"/>
      <c r="R298" s="163"/>
      <c r="S298" s="163"/>
      <c r="T298" s="164"/>
      <c r="U298" s="163"/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102</v>
      </c>
      <c r="AF298" s="153">
        <v>0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outlineLevel="1" x14ac:dyDescent="0.25">
      <c r="A299" s="154"/>
      <c r="B299" s="160"/>
      <c r="C299" s="201" t="s">
        <v>329</v>
      </c>
      <c r="D299" s="165"/>
      <c r="E299" s="173">
        <v>119.108</v>
      </c>
      <c r="F299" s="178"/>
      <c r="G299" s="178"/>
      <c r="H299" s="178"/>
      <c r="I299" s="178"/>
      <c r="J299" s="178"/>
      <c r="K299" s="178"/>
      <c r="L299" s="178"/>
      <c r="M299" s="178"/>
      <c r="N299" s="163"/>
      <c r="O299" s="163"/>
      <c r="P299" s="163"/>
      <c r="Q299" s="163"/>
      <c r="R299" s="163"/>
      <c r="S299" s="163"/>
      <c r="T299" s="164"/>
      <c r="U299" s="163"/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102</v>
      </c>
      <c r="AF299" s="153">
        <v>0</v>
      </c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5">
      <c r="A300" s="154"/>
      <c r="B300" s="160"/>
      <c r="C300" s="201" t="s">
        <v>330</v>
      </c>
      <c r="D300" s="165"/>
      <c r="E300" s="173">
        <v>37.332000000000001</v>
      </c>
      <c r="F300" s="178"/>
      <c r="G300" s="178"/>
      <c r="H300" s="178"/>
      <c r="I300" s="178"/>
      <c r="J300" s="178"/>
      <c r="K300" s="178"/>
      <c r="L300" s="178"/>
      <c r="M300" s="178"/>
      <c r="N300" s="163"/>
      <c r="O300" s="163"/>
      <c r="P300" s="163"/>
      <c r="Q300" s="163"/>
      <c r="R300" s="163"/>
      <c r="S300" s="163"/>
      <c r="T300" s="164"/>
      <c r="U300" s="163"/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102</v>
      </c>
      <c r="AF300" s="153">
        <v>0</v>
      </c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5">
      <c r="A301" s="154">
        <v>55</v>
      </c>
      <c r="B301" s="160" t="s">
        <v>331</v>
      </c>
      <c r="C301" s="200" t="s">
        <v>332</v>
      </c>
      <c r="D301" s="162" t="s">
        <v>240</v>
      </c>
      <c r="E301" s="172">
        <v>3410.2339999999999</v>
      </c>
      <c r="F301" s="284">
        <f>H301+J301</f>
        <v>0</v>
      </c>
      <c r="G301" s="178">
        <f>ROUND(E301*F301,2)</f>
        <v>0</v>
      </c>
      <c r="H301" s="179"/>
      <c r="I301" s="178">
        <f>ROUND(E301*H301,2)</f>
        <v>0</v>
      </c>
      <c r="J301" s="179"/>
      <c r="K301" s="178">
        <f>ROUND(E301*J301,2)</f>
        <v>0</v>
      </c>
      <c r="L301" s="178">
        <v>21</v>
      </c>
      <c r="M301" s="178">
        <f>G301*(1+L301/100)</f>
        <v>0</v>
      </c>
      <c r="N301" s="163">
        <v>0</v>
      </c>
      <c r="O301" s="163">
        <f>ROUND(E301*N301,5)</f>
        <v>0</v>
      </c>
      <c r="P301" s="163">
        <v>0</v>
      </c>
      <c r="Q301" s="163">
        <f>ROUND(E301*P301,5)</f>
        <v>0</v>
      </c>
      <c r="R301" s="163"/>
      <c r="S301" s="163"/>
      <c r="T301" s="164">
        <v>0</v>
      </c>
      <c r="U301" s="163">
        <f>ROUND(E301*T301,2)</f>
        <v>0</v>
      </c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100</v>
      </c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5">
      <c r="A302" s="154"/>
      <c r="B302" s="160"/>
      <c r="C302" s="201" t="s">
        <v>333</v>
      </c>
      <c r="D302" s="165"/>
      <c r="E302" s="173">
        <v>3410.2339999999999</v>
      </c>
      <c r="F302" s="178"/>
      <c r="G302" s="178"/>
      <c r="H302" s="178"/>
      <c r="I302" s="178"/>
      <c r="J302" s="178"/>
      <c r="K302" s="178"/>
      <c r="L302" s="178"/>
      <c r="M302" s="178"/>
      <c r="N302" s="163"/>
      <c r="O302" s="163"/>
      <c r="P302" s="163"/>
      <c r="Q302" s="163"/>
      <c r="R302" s="163"/>
      <c r="S302" s="163"/>
      <c r="T302" s="164"/>
      <c r="U302" s="16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102</v>
      </c>
      <c r="AF302" s="153">
        <v>0</v>
      </c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5">
      <c r="A303" s="154">
        <v>56</v>
      </c>
      <c r="B303" s="160" t="s">
        <v>334</v>
      </c>
      <c r="C303" s="200" t="s">
        <v>335</v>
      </c>
      <c r="D303" s="162" t="s">
        <v>240</v>
      </c>
      <c r="E303" s="172">
        <v>26.329000000000001</v>
      </c>
      <c r="F303" s="284">
        <f>H303+J303</f>
        <v>0</v>
      </c>
      <c r="G303" s="178">
        <f>ROUND(E303*F303,2)</f>
        <v>0</v>
      </c>
      <c r="H303" s="179"/>
      <c r="I303" s="178">
        <f>ROUND(E303*H303,2)</f>
        <v>0</v>
      </c>
      <c r="J303" s="179"/>
      <c r="K303" s="178">
        <f>ROUND(E303*J303,2)</f>
        <v>0</v>
      </c>
      <c r="L303" s="178">
        <v>21</v>
      </c>
      <c r="M303" s="178">
        <f>G303*(1+L303/100)</f>
        <v>0</v>
      </c>
      <c r="N303" s="163">
        <v>0</v>
      </c>
      <c r="O303" s="163">
        <f>ROUND(E303*N303,5)</f>
        <v>0</v>
      </c>
      <c r="P303" s="163">
        <v>0</v>
      </c>
      <c r="Q303" s="163">
        <f>ROUND(E303*P303,5)</f>
        <v>0</v>
      </c>
      <c r="R303" s="163"/>
      <c r="S303" s="163"/>
      <c r="T303" s="164">
        <v>0.68799999999999994</v>
      </c>
      <c r="U303" s="163">
        <f>ROUND(E303*T303,2)</f>
        <v>18.11</v>
      </c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100</v>
      </c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5">
      <c r="A304" s="154"/>
      <c r="B304" s="160"/>
      <c r="C304" s="201" t="s">
        <v>169</v>
      </c>
      <c r="D304" s="165"/>
      <c r="E304" s="173"/>
      <c r="F304" s="178"/>
      <c r="G304" s="178"/>
      <c r="H304" s="178"/>
      <c r="I304" s="178"/>
      <c r="J304" s="178"/>
      <c r="K304" s="178"/>
      <c r="L304" s="178"/>
      <c r="M304" s="178"/>
      <c r="N304" s="163"/>
      <c r="O304" s="163"/>
      <c r="P304" s="163"/>
      <c r="Q304" s="163"/>
      <c r="R304" s="163"/>
      <c r="S304" s="163"/>
      <c r="T304" s="164"/>
      <c r="U304" s="16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102</v>
      </c>
      <c r="AF304" s="153">
        <v>0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5">
      <c r="A305" s="154"/>
      <c r="B305" s="160"/>
      <c r="C305" s="201" t="s">
        <v>336</v>
      </c>
      <c r="D305" s="165"/>
      <c r="E305" s="173"/>
      <c r="F305" s="178"/>
      <c r="G305" s="178"/>
      <c r="H305" s="178"/>
      <c r="I305" s="178"/>
      <c r="J305" s="178"/>
      <c r="K305" s="178"/>
      <c r="L305" s="178"/>
      <c r="M305" s="178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102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5">
      <c r="A306" s="154"/>
      <c r="B306" s="160"/>
      <c r="C306" s="201" t="s">
        <v>337</v>
      </c>
      <c r="D306" s="165"/>
      <c r="E306" s="173">
        <v>14.179</v>
      </c>
      <c r="F306" s="178"/>
      <c r="G306" s="178"/>
      <c r="H306" s="178"/>
      <c r="I306" s="178"/>
      <c r="J306" s="178"/>
      <c r="K306" s="178"/>
      <c r="L306" s="178"/>
      <c r="M306" s="178"/>
      <c r="N306" s="163"/>
      <c r="O306" s="163"/>
      <c r="P306" s="163"/>
      <c r="Q306" s="163"/>
      <c r="R306" s="163"/>
      <c r="S306" s="163"/>
      <c r="T306" s="164"/>
      <c r="U306" s="16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102</v>
      </c>
      <c r="AF306" s="153">
        <v>0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5">
      <c r="A307" s="154"/>
      <c r="B307" s="160"/>
      <c r="C307" s="201" t="s">
        <v>338</v>
      </c>
      <c r="D307" s="165"/>
      <c r="E307" s="173">
        <v>12.15</v>
      </c>
      <c r="F307" s="178"/>
      <c r="G307" s="178"/>
      <c r="H307" s="178"/>
      <c r="I307" s="178"/>
      <c r="J307" s="178"/>
      <c r="K307" s="178"/>
      <c r="L307" s="178"/>
      <c r="M307" s="178"/>
      <c r="N307" s="163"/>
      <c r="O307" s="163"/>
      <c r="P307" s="163"/>
      <c r="Q307" s="163"/>
      <c r="R307" s="163"/>
      <c r="S307" s="163"/>
      <c r="T307" s="164"/>
      <c r="U307" s="16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102</v>
      </c>
      <c r="AF307" s="153">
        <v>0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5">
      <c r="A308" s="154">
        <v>57</v>
      </c>
      <c r="B308" s="160" t="s">
        <v>339</v>
      </c>
      <c r="C308" s="200" t="s">
        <v>340</v>
      </c>
      <c r="D308" s="162" t="s">
        <v>240</v>
      </c>
      <c r="E308" s="172">
        <v>100.0502</v>
      </c>
      <c r="F308" s="284">
        <f>H308+J308</f>
        <v>0</v>
      </c>
      <c r="G308" s="178">
        <f>ROUND(E308*F308,2)</f>
        <v>0</v>
      </c>
      <c r="H308" s="179"/>
      <c r="I308" s="178">
        <f>ROUND(E308*H308,2)</f>
        <v>0</v>
      </c>
      <c r="J308" s="179"/>
      <c r="K308" s="178">
        <f>ROUND(E308*J308,2)</f>
        <v>0</v>
      </c>
      <c r="L308" s="178">
        <v>21</v>
      </c>
      <c r="M308" s="178">
        <f>G308*(1+L308/100)</f>
        <v>0</v>
      </c>
      <c r="N308" s="163">
        <v>0</v>
      </c>
      <c r="O308" s="163">
        <f>ROUND(E308*N308,5)</f>
        <v>0</v>
      </c>
      <c r="P308" s="163">
        <v>0</v>
      </c>
      <c r="Q308" s="163">
        <f>ROUND(E308*P308,5)</f>
        <v>0</v>
      </c>
      <c r="R308" s="163"/>
      <c r="S308" s="163"/>
      <c r="T308" s="164">
        <v>0</v>
      </c>
      <c r="U308" s="163">
        <f>ROUND(E308*T308,2)</f>
        <v>0</v>
      </c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100</v>
      </c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5">
      <c r="A309" s="154"/>
      <c r="B309" s="160"/>
      <c r="C309" s="201" t="s">
        <v>341</v>
      </c>
      <c r="D309" s="165"/>
      <c r="E309" s="173">
        <v>100.0502</v>
      </c>
      <c r="F309" s="178"/>
      <c r="G309" s="178"/>
      <c r="H309" s="178"/>
      <c r="I309" s="178"/>
      <c r="J309" s="178"/>
      <c r="K309" s="178"/>
      <c r="L309" s="178"/>
      <c r="M309" s="178"/>
      <c r="N309" s="163"/>
      <c r="O309" s="163"/>
      <c r="P309" s="163"/>
      <c r="Q309" s="163"/>
      <c r="R309" s="163"/>
      <c r="S309" s="163"/>
      <c r="T309" s="164"/>
      <c r="U309" s="16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102</v>
      </c>
      <c r="AF309" s="153">
        <v>0</v>
      </c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5">
      <c r="A310" s="154">
        <v>58</v>
      </c>
      <c r="B310" s="160" t="s">
        <v>342</v>
      </c>
      <c r="C310" s="200" t="s">
        <v>343</v>
      </c>
      <c r="D310" s="162" t="s">
        <v>240</v>
      </c>
      <c r="E310" s="172">
        <v>179.48599999999999</v>
      </c>
      <c r="F310" s="284">
        <f>H310+J310</f>
        <v>0</v>
      </c>
      <c r="G310" s="178">
        <f>ROUND(E310*F310,2)</f>
        <v>0</v>
      </c>
      <c r="H310" s="179"/>
      <c r="I310" s="178">
        <f>ROUND(E310*H310,2)</f>
        <v>0</v>
      </c>
      <c r="J310" s="179"/>
      <c r="K310" s="178">
        <f>ROUND(E310*J310,2)</f>
        <v>0</v>
      </c>
      <c r="L310" s="178">
        <v>21</v>
      </c>
      <c r="M310" s="178">
        <f>G310*(1+L310/100)</f>
        <v>0</v>
      </c>
      <c r="N310" s="163">
        <v>0</v>
      </c>
      <c r="O310" s="163">
        <f>ROUND(E310*N310,5)</f>
        <v>0</v>
      </c>
      <c r="P310" s="163">
        <v>0</v>
      </c>
      <c r="Q310" s="163">
        <f>ROUND(E310*P310,5)</f>
        <v>0</v>
      </c>
      <c r="R310" s="163"/>
      <c r="S310" s="163"/>
      <c r="T310" s="164">
        <v>9.9000000000000005E-2</v>
      </c>
      <c r="U310" s="163">
        <f>ROUND(E310*T310,2)</f>
        <v>17.77</v>
      </c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100</v>
      </c>
      <c r="AF310" s="153"/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5">
      <c r="A311" s="154">
        <v>59</v>
      </c>
      <c r="B311" s="160" t="s">
        <v>344</v>
      </c>
      <c r="C311" s="200" t="s">
        <v>345</v>
      </c>
      <c r="D311" s="162" t="s">
        <v>240</v>
      </c>
      <c r="E311" s="172">
        <v>26.329000000000001</v>
      </c>
      <c r="F311" s="284">
        <f>H311+J311</f>
        <v>0</v>
      </c>
      <c r="G311" s="178">
        <f>ROUND(E311*F311,2)</f>
        <v>0</v>
      </c>
      <c r="H311" s="179"/>
      <c r="I311" s="178">
        <f>ROUND(E311*H311,2)</f>
        <v>0</v>
      </c>
      <c r="J311" s="179"/>
      <c r="K311" s="178">
        <f>ROUND(E311*J311,2)</f>
        <v>0</v>
      </c>
      <c r="L311" s="178">
        <v>21</v>
      </c>
      <c r="M311" s="178">
        <f>G311*(1+L311/100)</f>
        <v>0</v>
      </c>
      <c r="N311" s="163">
        <v>0</v>
      </c>
      <c r="O311" s="163">
        <f>ROUND(E311*N311,5)</f>
        <v>0</v>
      </c>
      <c r="P311" s="163">
        <v>0</v>
      </c>
      <c r="Q311" s="163">
        <f>ROUND(E311*P311,5)</f>
        <v>0</v>
      </c>
      <c r="R311" s="163"/>
      <c r="S311" s="163"/>
      <c r="T311" s="164">
        <v>0.68799999999999994</v>
      </c>
      <c r="U311" s="163">
        <f>ROUND(E311*T311,2)</f>
        <v>18.11</v>
      </c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100</v>
      </c>
      <c r="AF311" s="153"/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5">
      <c r="A312" s="154">
        <v>60</v>
      </c>
      <c r="B312" s="160" t="s">
        <v>346</v>
      </c>
      <c r="C312" s="200" t="s">
        <v>347</v>
      </c>
      <c r="D312" s="162" t="s">
        <v>240</v>
      </c>
      <c r="E312" s="172">
        <v>86.706999999999994</v>
      </c>
      <c r="F312" s="284">
        <f>H312+J312</f>
        <v>0</v>
      </c>
      <c r="G312" s="178">
        <f>ROUND(E312*F312,2)</f>
        <v>0</v>
      </c>
      <c r="H312" s="179"/>
      <c r="I312" s="178">
        <f>ROUND(E312*H312,2)</f>
        <v>0</v>
      </c>
      <c r="J312" s="179"/>
      <c r="K312" s="178">
        <f>ROUND(E312*J312,2)</f>
        <v>0</v>
      </c>
      <c r="L312" s="178">
        <v>21</v>
      </c>
      <c r="M312" s="178">
        <f>G312*(1+L312/100)</f>
        <v>0</v>
      </c>
      <c r="N312" s="163">
        <v>0</v>
      </c>
      <c r="O312" s="163">
        <f>ROUND(E312*N312,5)</f>
        <v>0</v>
      </c>
      <c r="P312" s="163">
        <v>0</v>
      </c>
      <c r="Q312" s="163">
        <f>ROUND(E312*P312,5)</f>
        <v>0</v>
      </c>
      <c r="R312" s="163"/>
      <c r="S312" s="163"/>
      <c r="T312" s="164">
        <v>0</v>
      </c>
      <c r="U312" s="163">
        <f>ROUND(E312*T312,2)</f>
        <v>0</v>
      </c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100</v>
      </c>
      <c r="AF312" s="153"/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5">
      <c r="A313" s="154"/>
      <c r="B313" s="160"/>
      <c r="C313" s="201" t="s">
        <v>169</v>
      </c>
      <c r="D313" s="165"/>
      <c r="E313" s="173"/>
      <c r="F313" s="178"/>
      <c r="G313" s="178"/>
      <c r="H313" s="178"/>
      <c r="I313" s="178"/>
      <c r="J313" s="178"/>
      <c r="K313" s="178"/>
      <c r="L313" s="178"/>
      <c r="M313" s="178"/>
      <c r="N313" s="163"/>
      <c r="O313" s="163"/>
      <c r="P313" s="163"/>
      <c r="Q313" s="163"/>
      <c r="R313" s="163"/>
      <c r="S313" s="163"/>
      <c r="T313" s="164"/>
      <c r="U313" s="16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102</v>
      </c>
      <c r="AF313" s="153">
        <v>0</v>
      </c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5">
      <c r="A314" s="154"/>
      <c r="B314" s="160"/>
      <c r="C314" s="201" t="s">
        <v>328</v>
      </c>
      <c r="D314" s="165"/>
      <c r="E314" s="173">
        <v>23.045999999999999</v>
      </c>
      <c r="F314" s="178"/>
      <c r="G314" s="178"/>
      <c r="H314" s="178"/>
      <c r="I314" s="178"/>
      <c r="J314" s="178"/>
      <c r="K314" s="178"/>
      <c r="L314" s="178"/>
      <c r="M314" s="178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102</v>
      </c>
      <c r="AF314" s="153">
        <v>0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5">
      <c r="A315" s="154"/>
      <c r="B315" s="160"/>
      <c r="C315" s="201" t="s">
        <v>330</v>
      </c>
      <c r="D315" s="165"/>
      <c r="E315" s="173">
        <v>37.332000000000001</v>
      </c>
      <c r="F315" s="178"/>
      <c r="G315" s="178"/>
      <c r="H315" s="178"/>
      <c r="I315" s="178"/>
      <c r="J315" s="178"/>
      <c r="K315" s="178"/>
      <c r="L315" s="178"/>
      <c r="M315" s="178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102</v>
      </c>
      <c r="AF315" s="153">
        <v>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5">
      <c r="A316" s="154"/>
      <c r="B316" s="160"/>
      <c r="C316" s="201" t="s">
        <v>337</v>
      </c>
      <c r="D316" s="165"/>
      <c r="E316" s="173">
        <v>14.179</v>
      </c>
      <c r="F316" s="178"/>
      <c r="G316" s="178"/>
      <c r="H316" s="178"/>
      <c r="I316" s="178"/>
      <c r="J316" s="178"/>
      <c r="K316" s="178"/>
      <c r="L316" s="178"/>
      <c r="M316" s="178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102</v>
      </c>
      <c r="AF316" s="153">
        <v>0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5">
      <c r="A317" s="154"/>
      <c r="B317" s="160"/>
      <c r="C317" s="201" t="s">
        <v>338</v>
      </c>
      <c r="D317" s="165"/>
      <c r="E317" s="173">
        <v>12.15</v>
      </c>
      <c r="F317" s="178"/>
      <c r="G317" s="178"/>
      <c r="H317" s="178"/>
      <c r="I317" s="178"/>
      <c r="J317" s="178"/>
      <c r="K317" s="178"/>
      <c r="L317" s="178"/>
      <c r="M317" s="178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102</v>
      </c>
      <c r="AF317" s="153">
        <v>0</v>
      </c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5">
      <c r="A318" s="154">
        <v>61</v>
      </c>
      <c r="B318" s="160" t="s">
        <v>348</v>
      </c>
      <c r="C318" s="200" t="s">
        <v>349</v>
      </c>
      <c r="D318" s="162" t="s">
        <v>240</v>
      </c>
      <c r="E318" s="172">
        <v>119.108</v>
      </c>
      <c r="F318" s="284">
        <f>H318+J318</f>
        <v>0</v>
      </c>
      <c r="G318" s="178">
        <f>ROUND(E318*F318,2)</f>
        <v>0</v>
      </c>
      <c r="H318" s="179"/>
      <c r="I318" s="178">
        <f>ROUND(E318*H318,2)</f>
        <v>0</v>
      </c>
      <c r="J318" s="179"/>
      <c r="K318" s="178">
        <f>ROUND(E318*J318,2)</f>
        <v>0</v>
      </c>
      <c r="L318" s="178">
        <v>21</v>
      </c>
      <c r="M318" s="178">
        <f>G318*(1+L318/100)</f>
        <v>0</v>
      </c>
      <c r="N318" s="163">
        <v>0</v>
      </c>
      <c r="O318" s="163">
        <f>ROUND(E318*N318,5)</f>
        <v>0</v>
      </c>
      <c r="P318" s="163">
        <v>0</v>
      </c>
      <c r="Q318" s="163">
        <f>ROUND(E318*P318,5)</f>
        <v>0</v>
      </c>
      <c r="R318" s="163"/>
      <c r="S318" s="163"/>
      <c r="T318" s="164">
        <v>0</v>
      </c>
      <c r="U318" s="163">
        <f>ROUND(E318*T318,2)</f>
        <v>0</v>
      </c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100</v>
      </c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5">
      <c r="A319" s="154"/>
      <c r="B319" s="160"/>
      <c r="C319" s="201" t="s">
        <v>169</v>
      </c>
      <c r="D319" s="165"/>
      <c r="E319" s="173"/>
      <c r="F319" s="178"/>
      <c r="G319" s="178"/>
      <c r="H319" s="178"/>
      <c r="I319" s="178"/>
      <c r="J319" s="178"/>
      <c r="K319" s="178"/>
      <c r="L319" s="178"/>
      <c r="M319" s="178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102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5">
      <c r="A320" s="154"/>
      <c r="B320" s="160"/>
      <c r="C320" s="201" t="s">
        <v>329</v>
      </c>
      <c r="D320" s="165"/>
      <c r="E320" s="173">
        <v>119.108</v>
      </c>
      <c r="F320" s="178"/>
      <c r="G320" s="178"/>
      <c r="H320" s="178"/>
      <c r="I320" s="178"/>
      <c r="J320" s="178"/>
      <c r="K320" s="178"/>
      <c r="L320" s="178"/>
      <c r="M320" s="178"/>
      <c r="N320" s="163"/>
      <c r="O320" s="163"/>
      <c r="P320" s="163"/>
      <c r="Q320" s="163"/>
      <c r="R320" s="163"/>
      <c r="S320" s="163"/>
      <c r="T320" s="164"/>
      <c r="U320" s="163"/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102</v>
      </c>
      <c r="AF320" s="153">
        <v>0</v>
      </c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x14ac:dyDescent="0.25">
      <c r="A321" s="155" t="s">
        <v>95</v>
      </c>
      <c r="B321" s="161" t="s">
        <v>64</v>
      </c>
      <c r="C321" s="206" t="s">
        <v>65</v>
      </c>
      <c r="D321" s="169"/>
      <c r="E321" s="177"/>
      <c r="F321" s="180"/>
      <c r="G321" s="180">
        <f>SUMIF(AE322:AE329,"&lt;&gt;NOR",G322:G329)</f>
        <v>0</v>
      </c>
      <c r="H321" s="180"/>
      <c r="I321" s="180">
        <f>SUM(I322:I329)</f>
        <v>0</v>
      </c>
      <c r="J321" s="180"/>
      <c r="K321" s="180">
        <f>SUM(K322:K329)</f>
        <v>0</v>
      </c>
      <c r="L321" s="180"/>
      <c r="M321" s="180">
        <f>SUM(M322:M329)</f>
        <v>0</v>
      </c>
      <c r="N321" s="170"/>
      <c r="O321" s="170">
        <f>SUM(O322:O329)</f>
        <v>0</v>
      </c>
      <c r="P321" s="170"/>
      <c r="Q321" s="170">
        <f>SUM(Q322:Q329)</f>
        <v>0</v>
      </c>
      <c r="R321" s="170"/>
      <c r="S321" s="170"/>
      <c r="T321" s="171"/>
      <c r="U321" s="170">
        <f>SUM(U322:U329)</f>
        <v>378.22</v>
      </c>
      <c r="AE321" t="s">
        <v>96</v>
      </c>
    </row>
    <row r="322" spans="1:60" outlineLevel="1" x14ac:dyDescent="0.25">
      <c r="A322" s="154">
        <v>62</v>
      </c>
      <c r="B322" s="160" t="s">
        <v>350</v>
      </c>
      <c r="C322" s="200" t="s">
        <v>351</v>
      </c>
      <c r="D322" s="162" t="s">
        <v>240</v>
      </c>
      <c r="E322" s="172">
        <v>969.33668</v>
      </c>
      <c r="F322" s="284">
        <f>H322+J322</f>
        <v>0</v>
      </c>
      <c r="G322" s="178">
        <f>ROUND(E322*F322,2)</f>
        <v>0</v>
      </c>
      <c r="H322" s="179"/>
      <c r="I322" s="178">
        <f>ROUND(E322*H322,2)</f>
        <v>0</v>
      </c>
      <c r="J322" s="179"/>
      <c r="K322" s="178">
        <f>ROUND(E322*J322,2)</f>
        <v>0</v>
      </c>
      <c r="L322" s="178">
        <v>21</v>
      </c>
      <c r="M322" s="178">
        <f>G322*(1+L322/100)</f>
        <v>0</v>
      </c>
      <c r="N322" s="163">
        <v>0</v>
      </c>
      <c r="O322" s="163">
        <f>ROUND(E322*N322,5)</f>
        <v>0</v>
      </c>
      <c r="P322" s="163">
        <v>0</v>
      </c>
      <c r="Q322" s="163">
        <f>ROUND(E322*P322,5)</f>
        <v>0</v>
      </c>
      <c r="R322" s="163"/>
      <c r="S322" s="163"/>
      <c r="T322" s="164">
        <v>0.39</v>
      </c>
      <c r="U322" s="163">
        <f>ROUND(E322*T322,2)</f>
        <v>378.04</v>
      </c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100</v>
      </c>
      <c r="AF322" s="153"/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5">
      <c r="A323" s="154"/>
      <c r="B323" s="160"/>
      <c r="C323" s="201" t="s">
        <v>352</v>
      </c>
      <c r="D323" s="165"/>
      <c r="E323" s="173">
        <v>1.7249399999999999</v>
      </c>
      <c r="F323" s="178"/>
      <c r="G323" s="178"/>
      <c r="H323" s="178"/>
      <c r="I323" s="178"/>
      <c r="J323" s="178"/>
      <c r="K323" s="178"/>
      <c r="L323" s="178"/>
      <c r="M323" s="178"/>
      <c r="N323" s="163"/>
      <c r="O323" s="163"/>
      <c r="P323" s="163"/>
      <c r="Q323" s="163"/>
      <c r="R323" s="163"/>
      <c r="S323" s="163"/>
      <c r="T323" s="164"/>
      <c r="U323" s="163"/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102</v>
      </c>
      <c r="AF323" s="153">
        <v>0</v>
      </c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5">
      <c r="A324" s="154"/>
      <c r="B324" s="160"/>
      <c r="C324" s="201" t="s">
        <v>353</v>
      </c>
      <c r="D324" s="165"/>
      <c r="E324" s="173">
        <v>3.13E-3</v>
      </c>
      <c r="F324" s="178"/>
      <c r="G324" s="178"/>
      <c r="H324" s="178"/>
      <c r="I324" s="178"/>
      <c r="J324" s="178"/>
      <c r="K324" s="178"/>
      <c r="L324" s="178"/>
      <c r="M324" s="178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102</v>
      </c>
      <c r="AF324" s="153">
        <v>0</v>
      </c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5">
      <c r="A325" s="154"/>
      <c r="B325" s="160"/>
      <c r="C325" s="201" t="s">
        <v>354</v>
      </c>
      <c r="D325" s="165"/>
      <c r="E325" s="173">
        <v>955.61450000000002</v>
      </c>
      <c r="F325" s="178"/>
      <c r="G325" s="178"/>
      <c r="H325" s="178"/>
      <c r="I325" s="178"/>
      <c r="J325" s="178"/>
      <c r="K325" s="178"/>
      <c r="L325" s="178"/>
      <c r="M325" s="178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102</v>
      </c>
      <c r="AF325" s="153">
        <v>0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5">
      <c r="A326" s="154"/>
      <c r="B326" s="160"/>
      <c r="C326" s="201" t="s">
        <v>355</v>
      </c>
      <c r="D326" s="165"/>
      <c r="E326" s="173">
        <v>0.35520000000000002</v>
      </c>
      <c r="F326" s="178"/>
      <c r="G326" s="178"/>
      <c r="H326" s="178"/>
      <c r="I326" s="178"/>
      <c r="J326" s="178"/>
      <c r="K326" s="178"/>
      <c r="L326" s="178"/>
      <c r="M326" s="178"/>
      <c r="N326" s="163"/>
      <c r="O326" s="163"/>
      <c r="P326" s="163"/>
      <c r="Q326" s="163"/>
      <c r="R326" s="163"/>
      <c r="S326" s="163"/>
      <c r="T326" s="164"/>
      <c r="U326" s="163"/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102</v>
      </c>
      <c r="AF326" s="153">
        <v>0</v>
      </c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5">
      <c r="A327" s="154"/>
      <c r="B327" s="160"/>
      <c r="C327" s="201" t="s">
        <v>356</v>
      </c>
      <c r="D327" s="165"/>
      <c r="E327" s="173">
        <v>11.638909999999999</v>
      </c>
      <c r="F327" s="178"/>
      <c r="G327" s="178"/>
      <c r="H327" s="178"/>
      <c r="I327" s="178"/>
      <c r="J327" s="178"/>
      <c r="K327" s="178"/>
      <c r="L327" s="178"/>
      <c r="M327" s="178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102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5">
      <c r="A328" s="154">
        <v>63</v>
      </c>
      <c r="B328" s="160" t="s">
        <v>357</v>
      </c>
      <c r="C328" s="200" t="s">
        <v>358</v>
      </c>
      <c r="D328" s="162" t="s">
        <v>240</v>
      </c>
      <c r="E328" s="172">
        <v>0.86187999999999998</v>
      </c>
      <c r="F328" s="284">
        <f>H328+J328</f>
        <v>0</v>
      </c>
      <c r="G328" s="178">
        <f>ROUND(E328*F328,2)</f>
        <v>0</v>
      </c>
      <c r="H328" s="179"/>
      <c r="I328" s="178">
        <f>ROUND(E328*H328,2)</f>
        <v>0</v>
      </c>
      <c r="J328" s="179"/>
      <c r="K328" s="178">
        <f>ROUND(E328*J328,2)</f>
        <v>0</v>
      </c>
      <c r="L328" s="178">
        <v>21</v>
      </c>
      <c r="M328" s="178">
        <f>G328*(1+L328/100)</f>
        <v>0</v>
      </c>
      <c r="N328" s="163">
        <v>0</v>
      </c>
      <c r="O328" s="163">
        <f>ROUND(E328*N328,5)</f>
        <v>0</v>
      </c>
      <c r="P328" s="163">
        <v>0</v>
      </c>
      <c r="Q328" s="163">
        <f>ROUND(E328*P328,5)</f>
        <v>0</v>
      </c>
      <c r="R328" s="163"/>
      <c r="S328" s="163"/>
      <c r="T328" s="164">
        <v>0.21149999999999999</v>
      </c>
      <c r="U328" s="163">
        <f>ROUND(E328*T328,2)</f>
        <v>0.18</v>
      </c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100</v>
      </c>
      <c r="AF328" s="153"/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5">
      <c r="A329" s="154"/>
      <c r="B329" s="160"/>
      <c r="C329" s="201" t="s">
        <v>359</v>
      </c>
      <c r="D329" s="165"/>
      <c r="E329" s="173">
        <v>0.86187999999999998</v>
      </c>
      <c r="F329" s="178"/>
      <c r="G329" s="178"/>
      <c r="H329" s="178"/>
      <c r="I329" s="178"/>
      <c r="J329" s="178"/>
      <c r="K329" s="178"/>
      <c r="L329" s="178"/>
      <c r="M329" s="178"/>
      <c r="N329" s="163"/>
      <c r="O329" s="163"/>
      <c r="P329" s="163"/>
      <c r="Q329" s="163"/>
      <c r="R329" s="163"/>
      <c r="S329" s="163"/>
      <c r="T329" s="164"/>
      <c r="U329" s="16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102</v>
      </c>
      <c r="AF329" s="153">
        <v>0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x14ac:dyDescent="0.25">
      <c r="A330" s="155" t="s">
        <v>95</v>
      </c>
      <c r="B330" s="161" t="s">
        <v>66</v>
      </c>
      <c r="C330" s="206" t="s">
        <v>67</v>
      </c>
      <c r="D330" s="169"/>
      <c r="E330" s="177"/>
      <c r="F330" s="180"/>
      <c r="G330" s="180">
        <f>SUMIF(AE331:AE355,"&lt;&gt;NOR",G331:G355)</f>
        <v>0</v>
      </c>
      <c r="H330" s="180"/>
      <c r="I330" s="180">
        <f>SUM(I331:I355)</f>
        <v>0</v>
      </c>
      <c r="J330" s="180"/>
      <c r="K330" s="180">
        <f>SUM(K331:K355)</f>
        <v>0</v>
      </c>
      <c r="L330" s="180"/>
      <c r="M330" s="180">
        <f>SUM(M331:M355)</f>
        <v>0</v>
      </c>
      <c r="N330" s="170"/>
      <c r="O330" s="170">
        <f>SUM(O331:O355)</f>
        <v>11.638910000000001</v>
      </c>
      <c r="P330" s="170"/>
      <c r="Q330" s="170">
        <f>SUM(Q331:Q355)</f>
        <v>0</v>
      </c>
      <c r="R330" s="170"/>
      <c r="S330" s="170"/>
      <c r="T330" s="171"/>
      <c r="U330" s="170">
        <f>SUM(U331:U355)</f>
        <v>18.38</v>
      </c>
      <c r="AE330" t="s">
        <v>96</v>
      </c>
    </row>
    <row r="331" spans="1:60" ht="20.399999999999999" outlineLevel="1" x14ac:dyDescent="0.25">
      <c r="A331" s="154">
        <v>64</v>
      </c>
      <c r="B331" s="160" t="s">
        <v>360</v>
      </c>
      <c r="C331" s="200" t="s">
        <v>361</v>
      </c>
      <c r="D331" s="162" t="s">
        <v>124</v>
      </c>
      <c r="E331" s="172">
        <v>4.8</v>
      </c>
      <c r="F331" s="284">
        <f>H331+J331</f>
        <v>0</v>
      </c>
      <c r="G331" s="178">
        <f>ROUND(E331*F331,2)</f>
        <v>0</v>
      </c>
      <c r="H331" s="179"/>
      <c r="I331" s="178">
        <f>ROUND(E331*H331,2)</f>
        <v>0</v>
      </c>
      <c r="J331" s="179"/>
      <c r="K331" s="178">
        <f>ROUND(E331*J331,2)</f>
        <v>0</v>
      </c>
      <c r="L331" s="178">
        <v>21</v>
      </c>
      <c r="M331" s="178">
        <f>G331*(1+L331/100)</f>
        <v>0</v>
      </c>
      <c r="N331" s="163">
        <v>1.7</v>
      </c>
      <c r="O331" s="163">
        <f>ROUND(E331*N331,5)</f>
        <v>8.16</v>
      </c>
      <c r="P331" s="163">
        <v>0</v>
      </c>
      <c r="Q331" s="163">
        <f>ROUND(E331*P331,5)</f>
        <v>0</v>
      </c>
      <c r="R331" s="163"/>
      <c r="S331" s="163"/>
      <c r="T331" s="164">
        <v>1.587</v>
      </c>
      <c r="U331" s="163">
        <f>ROUND(E331*T331,2)</f>
        <v>7.62</v>
      </c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100</v>
      </c>
      <c r="AF331" s="153"/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5">
      <c r="A332" s="154"/>
      <c r="B332" s="160"/>
      <c r="C332" s="201" t="s">
        <v>362</v>
      </c>
      <c r="D332" s="165"/>
      <c r="E332" s="173"/>
      <c r="F332" s="178"/>
      <c r="G332" s="178"/>
      <c r="H332" s="178"/>
      <c r="I332" s="178"/>
      <c r="J332" s="178"/>
      <c r="K332" s="178"/>
      <c r="L332" s="178"/>
      <c r="M332" s="178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102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5">
      <c r="A333" s="154"/>
      <c r="B333" s="160"/>
      <c r="C333" s="201" t="s">
        <v>363</v>
      </c>
      <c r="D333" s="165"/>
      <c r="E333" s="173">
        <v>2.4</v>
      </c>
      <c r="F333" s="178"/>
      <c r="G333" s="178"/>
      <c r="H333" s="178"/>
      <c r="I333" s="178"/>
      <c r="J333" s="178"/>
      <c r="K333" s="178"/>
      <c r="L333" s="178"/>
      <c r="M333" s="178"/>
      <c r="N333" s="163"/>
      <c r="O333" s="163"/>
      <c r="P333" s="163"/>
      <c r="Q333" s="163"/>
      <c r="R333" s="163"/>
      <c r="S333" s="163"/>
      <c r="T333" s="164"/>
      <c r="U333" s="16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102</v>
      </c>
      <c r="AF333" s="153">
        <v>0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5">
      <c r="A334" s="154"/>
      <c r="B334" s="160"/>
      <c r="C334" s="201" t="s">
        <v>364</v>
      </c>
      <c r="D334" s="165"/>
      <c r="E334" s="173">
        <v>1.8</v>
      </c>
      <c r="F334" s="178"/>
      <c r="G334" s="178"/>
      <c r="H334" s="178"/>
      <c r="I334" s="178"/>
      <c r="J334" s="178"/>
      <c r="K334" s="178"/>
      <c r="L334" s="178"/>
      <c r="M334" s="178"/>
      <c r="N334" s="163"/>
      <c r="O334" s="163"/>
      <c r="P334" s="163"/>
      <c r="Q334" s="163"/>
      <c r="R334" s="163"/>
      <c r="S334" s="163"/>
      <c r="T334" s="164"/>
      <c r="U334" s="163"/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102</v>
      </c>
      <c r="AF334" s="153">
        <v>0</v>
      </c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5">
      <c r="A335" s="154"/>
      <c r="B335" s="160"/>
      <c r="C335" s="201" t="s">
        <v>365</v>
      </c>
      <c r="D335" s="165"/>
      <c r="E335" s="173">
        <v>0.6</v>
      </c>
      <c r="F335" s="178"/>
      <c r="G335" s="178"/>
      <c r="H335" s="178"/>
      <c r="I335" s="178"/>
      <c r="J335" s="178"/>
      <c r="K335" s="178"/>
      <c r="L335" s="178"/>
      <c r="M335" s="178"/>
      <c r="N335" s="163"/>
      <c r="O335" s="163"/>
      <c r="P335" s="163"/>
      <c r="Q335" s="163"/>
      <c r="R335" s="163"/>
      <c r="S335" s="163"/>
      <c r="T335" s="164"/>
      <c r="U335" s="16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102</v>
      </c>
      <c r="AF335" s="153">
        <v>0</v>
      </c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5">
      <c r="A336" s="154"/>
      <c r="B336" s="160"/>
      <c r="C336" s="202" t="s">
        <v>106</v>
      </c>
      <c r="D336" s="166"/>
      <c r="E336" s="174">
        <v>4.8</v>
      </c>
      <c r="F336" s="178"/>
      <c r="G336" s="178"/>
      <c r="H336" s="178"/>
      <c r="I336" s="178"/>
      <c r="J336" s="178"/>
      <c r="K336" s="178"/>
      <c r="L336" s="178"/>
      <c r="M336" s="178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102</v>
      </c>
      <c r="AF336" s="153">
        <v>1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5">
      <c r="A337" s="154">
        <v>65</v>
      </c>
      <c r="B337" s="160" t="s">
        <v>366</v>
      </c>
      <c r="C337" s="200" t="s">
        <v>367</v>
      </c>
      <c r="D337" s="162" t="s">
        <v>124</v>
      </c>
      <c r="E337" s="172">
        <v>2.9</v>
      </c>
      <c r="F337" s="284">
        <f>H337+J337</f>
        <v>0</v>
      </c>
      <c r="G337" s="178">
        <f>ROUND(E337*F337,2)</f>
        <v>0</v>
      </c>
      <c r="H337" s="179"/>
      <c r="I337" s="178">
        <f>ROUND(E337*H337,2)</f>
        <v>0</v>
      </c>
      <c r="J337" s="179"/>
      <c r="K337" s="178">
        <f>ROUND(E337*J337,2)</f>
        <v>0</v>
      </c>
      <c r="L337" s="178">
        <v>21</v>
      </c>
      <c r="M337" s="178">
        <f>G337*(1+L337/100)</f>
        <v>0</v>
      </c>
      <c r="N337" s="163">
        <v>1.1322000000000001</v>
      </c>
      <c r="O337" s="163">
        <f>ROUND(E337*N337,5)</f>
        <v>3.2833800000000002</v>
      </c>
      <c r="P337" s="163">
        <v>0</v>
      </c>
      <c r="Q337" s="163">
        <f>ROUND(E337*P337,5)</f>
        <v>0</v>
      </c>
      <c r="R337" s="163"/>
      <c r="S337" s="163"/>
      <c r="T337" s="164">
        <v>1.6950000000000001</v>
      </c>
      <c r="U337" s="163">
        <f>ROUND(E337*T337,2)</f>
        <v>4.92</v>
      </c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100</v>
      </c>
      <c r="AF337" s="153"/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5">
      <c r="A338" s="154"/>
      <c r="B338" s="160"/>
      <c r="C338" s="201" t="s">
        <v>362</v>
      </c>
      <c r="D338" s="165"/>
      <c r="E338" s="173"/>
      <c r="F338" s="178"/>
      <c r="G338" s="178"/>
      <c r="H338" s="178"/>
      <c r="I338" s="178"/>
      <c r="J338" s="178"/>
      <c r="K338" s="178"/>
      <c r="L338" s="178"/>
      <c r="M338" s="178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102</v>
      </c>
      <c r="AF338" s="153">
        <v>0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5">
      <c r="A339" s="154"/>
      <c r="B339" s="160"/>
      <c r="C339" s="201" t="s">
        <v>368</v>
      </c>
      <c r="D339" s="165"/>
      <c r="E339" s="173">
        <v>1.58</v>
      </c>
      <c r="F339" s="178"/>
      <c r="G339" s="178"/>
      <c r="H339" s="178"/>
      <c r="I339" s="178"/>
      <c r="J339" s="178"/>
      <c r="K339" s="178"/>
      <c r="L339" s="178"/>
      <c r="M339" s="178"/>
      <c r="N339" s="163"/>
      <c r="O339" s="163"/>
      <c r="P339" s="163"/>
      <c r="Q339" s="163"/>
      <c r="R339" s="163"/>
      <c r="S339" s="163"/>
      <c r="T339" s="164"/>
      <c r="U339" s="163"/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102</v>
      </c>
      <c r="AF339" s="153">
        <v>0</v>
      </c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5">
      <c r="A340" s="154"/>
      <c r="B340" s="160"/>
      <c r="C340" s="201" t="s">
        <v>369</v>
      </c>
      <c r="D340" s="165"/>
      <c r="E340" s="173">
        <v>0.68</v>
      </c>
      <c r="F340" s="178"/>
      <c r="G340" s="178"/>
      <c r="H340" s="178"/>
      <c r="I340" s="178"/>
      <c r="J340" s="178"/>
      <c r="K340" s="178"/>
      <c r="L340" s="178"/>
      <c r="M340" s="178"/>
      <c r="N340" s="163"/>
      <c r="O340" s="163"/>
      <c r="P340" s="163"/>
      <c r="Q340" s="163"/>
      <c r="R340" s="163"/>
      <c r="S340" s="163"/>
      <c r="T340" s="164"/>
      <c r="U340" s="16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102</v>
      </c>
      <c r="AF340" s="153">
        <v>0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5">
      <c r="A341" s="154"/>
      <c r="B341" s="160"/>
      <c r="C341" s="201" t="s">
        <v>370</v>
      </c>
      <c r="D341" s="165"/>
      <c r="E341" s="173">
        <v>0.64</v>
      </c>
      <c r="F341" s="178"/>
      <c r="G341" s="178"/>
      <c r="H341" s="178"/>
      <c r="I341" s="178"/>
      <c r="J341" s="178"/>
      <c r="K341" s="178"/>
      <c r="L341" s="178"/>
      <c r="M341" s="178"/>
      <c r="N341" s="163"/>
      <c r="O341" s="163"/>
      <c r="P341" s="163"/>
      <c r="Q341" s="163"/>
      <c r="R341" s="163"/>
      <c r="S341" s="163"/>
      <c r="T341" s="164"/>
      <c r="U341" s="163"/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102</v>
      </c>
      <c r="AF341" s="153">
        <v>0</v>
      </c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5">
      <c r="A342" s="154"/>
      <c r="B342" s="160"/>
      <c r="C342" s="202" t="s">
        <v>106</v>
      </c>
      <c r="D342" s="166"/>
      <c r="E342" s="174">
        <v>2.9</v>
      </c>
      <c r="F342" s="178"/>
      <c r="G342" s="178"/>
      <c r="H342" s="178"/>
      <c r="I342" s="178"/>
      <c r="J342" s="178"/>
      <c r="K342" s="178"/>
      <c r="L342" s="178"/>
      <c r="M342" s="178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102</v>
      </c>
      <c r="AF342" s="153">
        <v>1</v>
      </c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ht="20.399999999999999" outlineLevel="1" x14ac:dyDescent="0.25">
      <c r="A343" s="154">
        <v>66</v>
      </c>
      <c r="B343" s="160" t="s">
        <v>371</v>
      </c>
      <c r="C343" s="200" t="s">
        <v>372</v>
      </c>
      <c r="D343" s="162" t="s">
        <v>116</v>
      </c>
      <c r="E343" s="172">
        <v>72.5</v>
      </c>
      <c r="F343" s="284">
        <f>H343+J343</f>
        <v>0</v>
      </c>
      <c r="G343" s="178">
        <f>ROUND(E343*F343,2)</f>
        <v>0</v>
      </c>
      <c r="H343" s="179"/>
      <c r="I343" s="178">
        <f>ROUND(E343*H343,2)</f>
        <v>0</v>
      </c>
      <c r="J343" s="179"/>
      <c r="K343" s="178">
        <f>ROUND(E343*J343,2)</f>
        <v>0</v>
      </c>
      <c r="L343" s="178">
        <v>21</v>
      </c>
      <c r="M343" s="178">
        <f>G343*(1+L343/100)</f>
        <v>0</v>
      </c>
      <c r="N343" s="163">
        <v>6.0000000000000002E-5</v>
      </c>
      <c r="O343" s="163">
        <f>ROUND(E343*N343,5)</f>
        <v>4.3499999999999997E-3</v>
      </c>
      <c r="P343" s="163">
        <v>0</v>
      </c>
      <c r="Q343" s="163">
        <f>ROUND(E343*P343,5)</f>
        <v>0</v>
      </c>
      <c r="R343" s="163"/>
      <c r="S343" s="163"/>
      <c r="T343" s="164">
        <v>2.5999999999999999E-2</v>
      </c>
      <c r="U343" s="163">
        <f>ROUND(E343*T343,2)</f>
        <v>1.89</v>
      </c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100</v>
      </c>
      <c r="AF343" s="153"/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5">
      <c r="A344" s="154"/>
      <c r="B344" s="160"/>
      <c r="C344" s="201" t="s">
        <v>362</v>
      </c>
      <c r="D344" s="165"/>
      <c r="E344" s="173"/>
      <c r="F344" s="178"/>
      <c r="G344" s="178"/>
      <c r="H344" s="178"/>
      <c r="I344" s="178"/>
      <c r="J344" s="178"/>
      <c r="K344" s="178"/>
      <c r="L344" s="178"/>
      <c r="M344" s="178"/>
      <c r="N344" s="163"/>
      <c r="O344" s="163"/>
      <c r="P344" s="163"/>
      <c r="Q344" s="163"/>
      <c r="R344" s="163"/>
      <c r="S344" s="163"/>
      <c r="T344" s="164"/>
      <c r="U344" s="16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102</v>
      </c>
      <c r="AF344" s="153">
        <v>0</v>
      </c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outlineLevel="1" x14ac:dyDescent="0.25">
      <c r="A345" s="154"/>
      <c r="B345" s="160"/>
      <c r="C345" s="201" t="s">
        <v>373</v>
      </c>
      <c r="D345" s="165"/>
      <c r="E345" s="173">
        <v>39.5</v>
      </c>
      <c r="F345" s="178"/>
      <c r="G345" s="178"/>
      <c r="H345" s="178"/>
      <c r="I345" s="178"/>
      <c r="J345" s="178"/>
      <c r="K345" s="178"/>
      <c r="L345" s="178"/>
      <c r="M345" s="178"/>
      <c r="N345" s="163"/>
      <c r="O345" s="163"/>
      <c r="P345" s="163"/>
      <c r="Q345" s="163"/>
      <c r="R345" s="163"/>
      <c r="S345" s="163"/>
      <c r="T345" s="164"/>
      <c r="U345" s="16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 t="s">
        <v>102</v>
      </c>
      <c r="AF345" s="153">
        <v>0</v>
      </c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</row>
    <row r="346" spans="1:60" outlineLevel="1" x14ac:dyDescent="0.25">
      <c r="A346" s="154"/>
      <c r="B346" s="160"/>
      <c r="C346" s="201" t="s">
        <v>374</v>
      </c>
      <c r="D346" s="165"/>
      <c r="E346" s="173">
        <v>17</v>
      </c>
      <c r="F346" s="178"/>
      <c r="G346" s="178"/>
      <c r="H346" s="178"/>
      <c r="I346" s="178"/>
      <c r="J346" s="178"/>
      <c r="K346" s="178"/>
      <c r="L346" s="178"/>
      <c r="M346" s="178"/>
      <c r="N346" s="163"/>
      <c r="O346" s="163"/>
      <c r="P346" s="163"/>
      <c r="Q346" s="163"/>
      <c r="R346" s="163"/>
      <c r="S346" s="163"/>
      <c r="T346" s="164"/>
      <c r="U346" s="163"/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102</v>
      </c>
      <c r="AF346" s="153">
        <v>0</v>
      </c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outlineLevel="1" x14ac:dyDescent="0.25">
      <c r="A347" s="154"/>
      <c r="B347" s="160"/>
      <c r="C347" s="201" t="s">
        <v>375</v>
      </c>
      <c r="D347" s="165"/>
      <c r="E347" s="173">
        <v>16</v>
      </c>
      <c r="F347" s="178"/>
      <c r="G347" s="178"/>
      <c r="H347" s="178"/>
      <c r="I347" s="178"/>
      <c r="J347" s="178"/>
      <c r="K347" s="178"/>
      <c r="L347" s="178"/>
      <c r="M347" s="178"/>
      <c r="N347" s="163"/>
      <c r="O347" s="163"/>
      <c r="P347" s="163"/>
      <c r="Q347" s="163"/>
      <c r="R347" s="163"/>
      <c r="S347" s="163"/>
      <c r="T347" s="164"/>
      <c r="U347" s="163"/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 t="s">
        <v>102</v>
      </c>
      <c r="AF347" s="153">
        <v>0</v>
      </c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5">
      <c r="A348" s="154"/>
      <c r="B348" s="160"/>
      <c r="C348" s="202" t="s">
        <v>106</v>
      </c>
      <c r="D348" s="166"/>
      <c r="E348" s="174">
        <v>72.5</v>
      </c>
      <c r="F348" s="178"/>
      <c r="G348" s="178"/>
      <c r="H348" s="178"/>
      <c r="I348" s="178"/>
      <c r="J348" s="178"/>
      <c r="K348" s="178"/>
      <c r="L348" s="178"/>
      <c r="M348" s="178"/>
      <c r="N348" s="163"/>
      <c r="O348" s="163"/>
      <c r="P348" s="163"/>
      <c r="Q348" s="163"/>
      <c r="R348" s="163"/>
      <c r="S348" s="163"/>
      <c r="T348" s="164"/>
      <c r="U348" s="163"/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 t="s">
        <v>102</v>
      </c>
      <c r="AF348" s="153">
        <v>1</v>
      </c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5">
      <c r="A349" s="154">
        <v>67</v>
      </c>
      <c r="B349" s="160" t="s">
        <v>376</v>
      </c>
      <c r="C349" s="200" t="s">
        <v>377</v>
      </c>
      <c r="D349" s="162" t="s">
        <v>116</v>
      </c>
      <c r="E349" s="172">
        <v>79</v>
      </c>
      <c r="F349" s="284">
        <f>H349+J349</f>
        <v>0</v>
      </c>
      <c r="G349" s="178">
        <f>ROUND(E349*F349,2)</f>
        <v>0</v>
      </c>
      <c r="H349" s="179"/>
      <c r="I349" s="178">
        <f>ROUND(E349*H349,2)</f>
        <v>0</v>
      </c>
      <c r="J349" s="179"/>
      <c r="K349" s="178">
        <f>ROUND(E349*J349,2)</f>
        <v>0</v>
      </c>
      <c r="L349" s="178">
        <v>21</v>
      </c>
      <c r="M349" s="178">
        <f>G349*(1+L349/100)</f>
        <v>0</v>
      </c>
      <c r="N349" s="163">
        <v>2.4199999999999998E-3</v>
      </c>
      <c r="O349" s="163">
        <f>ROUND(E349*N349,5)</f>
        <v>0.19117999999999999</v>
      </c>
      <c r="P349" s="163">
        <v>0</v>
      </c>
      <c r="Q349" s="163">
        <f>ROUND(E349*P349,5)</f>
        <v>0</v>
      </c>
      <c r="R349" s="163"/>
      <c r="S349" s="163"/>
      <c r="T349" s="164">
        <v>0.05</v>
      </c>
      <c r="U349" s="163">
        <f>ROUND(E349*T349,2)</f>
        <v>3.95</v>
      </c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 t="s">
        <v>100</v>
      </c>
      <c r="AF349" s="153"/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5">
      <c r="A350" s="154"/>
      <c r="B350" s="160"/>
      <c r="C350" s="201" t="s">
        <v>378</v>
      </c>
      <c r="D350" s="165"/>
      <c r="E350" s="173"/>
      <c r="F350" s="178"/>
      <c r="G350" s="178"/>
      <c r="H350" s="178"/>
      <c r="I350" s="178"/>
      <c r="J350" s="178"/>
      <c r="K350" s="178"/>
      <c r="L350" s="178"/>
      <c r="M350" s="178"/>
      <c r="N350" s="163"/>
      <c r="O350" s="163"/>
      <c r="P350" s="163"/>
      <c r="Q350" s="163"/>
      <c r="R350" s="163"/>
      <c r="S350" s="163"/>
      <c r="T350" s="164"/>
      <c r="U350" s="163"/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 t="s">
        <v>102</v>
      </c>
      <c r="AF350" s="153">
        <v>0</v>
      </c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 x14ac:dyDescent="0.25">
      <c r="A351" s="154"/>
      <c r="B351" s="160"/>
      <c r="C351" s="201" t="s">
        <v>373</v>
      </c>
      <c r="D351" s="165"/>
      <c r="E351" s="173">
        <v>39.5</v>
      </c>
      <c r="F351" s="178"/>
      <c r="G351" s="178"/>
      <c r="H351" s="178"/>
      <c r="I351" s="178"/>
      <c r="J351" s="178"/>
      <c r="K351" s="178"/>
      <c r="L351" s="178"/>
      <c r="M351" s="178"/>
      <c r="N351" s="163"/>
      <c r="O351" s="163"/>
      <c r="P351" s="163"/>
      <c r="Q351" s="163"/>
      <c r="R351" s="163"/>
      <c r="S351" s="163"/>
      <c r="T351" s="164"/>
      <c r="U351" s="163"/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 t="s">
        <v>102</v>
      </c>
      <c r="AF351" s="153">
        <v>0</v>
      </c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outlineLevel="1" x14ac:dyDescent="0.25">
      <c r="A352" s="154"/>
      <c r="B352" s="160"/>
      <c r="C352" s="201" t="s">
        <v>379</v>
      </c>
      <c r="D352" s="165"/>
      <c r="E352" s="173">
        <v>6.5</v>
      </c>
      <c r="F352" s="178"/>
      <c r="G352" s="178"/>
      <c r="H352" s="178"/>
      <c r="I352" s="178"/>
      <c r="J352" s="178"/>
      <c r="K352" s="178"/>
      <c r="L352" s="178"/>
      <c r="M352" s="178"/>
      <c r="N352" s="163"/>
      <c r="O352" s="163"/>
      <c r="P352" s="163"/>
      <c r="Q352" s="163"/>
      <c r="R352" s="163"/>
      <c r="S352" s="163"/>
      <c r="T352" s="164"/>
      <c r="U352" s="163"/>
      <c r="V352" s="153"/>
      <c r="W352" s="153"/>
      <c r="X352" s="153"/>
      <c r="Y352" s="153"/>
      <c r="Z352" s="153"/>
      <c r="AA352" s="153"/>
      <c r="AB352" s="153"/>
      <c r="AC352" s="153"/>
      <c r="AD352" s="153"/>
      <c r="AE352" s="153" t="s">
        <v>102</v>
      </c>
      <c r="AF352" s="153">
        <v>0</v>
      </c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5">
      <c r="A353" s="154"/>
      <c r="B353" s="160"/>
      <c r="C353" s="201" t="s">
        <v>374</v>
      </c>
      <c r="D353" s="165"/>
      <c r="E353" s="173">
        <v>17</v>
      </c>
      <c r="F353" s="178"/>
      <c r="G353" s="178"/>
      <c r="H353" s="178"/>
      <c r="I353" s="178"/>
      <c r="J353" s="178"/>
      <c r="K353" s="178"/>
      <c r="L353" s="178"/>
      <c r="M353" s="178"/>
      <c r="N353" s="163"/>
      <c r="O353" s="163"/>
      <c r="P353" s="163"/>
      <c r="Q353" s="163"/>
      <c r="R353" s="163"/>
      <c r="S353" s="163"/>
      <c r="T353" s="164"/>
      <c r="U353" s="163"/>
      <c r="V353" s="153"/>
      <c r="W353" s="153"/>
      <c r="X353" s="153"/>
      <c r="Y353" s="153"/>
      <c r="Z353" s="153"/>
      <c r="AA353" s="153"/>
      <c r="AB353" s="153"/>
      <c r="AC353" s="153"/>
      <c r="AD353" s="153"/>
      <c r="AE353" s="153" t="s">
        <v>102</v>
      </c>
      <c r="AF353" s="153">
        <v>0</v>
      </c>
      <c r="AG353" s="153"/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outlineLevel="1" x14ac:dyDescent="0.25">
      <c r="A354" s="154"/>
      <c r="B354" s="160"/>
      <c r="C354" s="201" t="s">
        <v>375</v>
      </c>
      <c r="D354" s="165"/>
      <c r="E354" s="173">
        <v>16</v>
      </c>
      <c r="F354" s="178"/>
      <c r="G354" s="178"/>
      <c r="H354" s="178"/>
      <c r="I354" s="178"/>
      <c r="J354" s="178"/>
      <c r="K354" s="178"/>
      <c r="L354" s="178"/>
      <c r="M354" s="178"/>
      <c r="N354" s="163"/>
      <c r="O354" s="163"/>
      <c r="P354" s="163"/>
      <c r="Q354" s="163"/>
      <c r="R354" s="163"/>
      <c r="S354" s="163"/>
      <c r="T354" s="164"/>
      <c r="U354" s="163"/>
      <c r="V354" s="153"/>
      <c r="W354" s="153"/>
      <c r="X354" s="153"/>
      <c r="Y354" s="153"/>
      <c r="Z354" s="153"/>
      <c r="AA354" s="153"/>
      <c r="AB354" s="153"/>
      <c r="AC354" s="153"/>
      <c r="AD354" s="153"/>
      <c r="AE354" s="153" t="s">
        <v>102</v>
      </c>
      <c r="AF354" s="153">
        <v>0</v>
      </c>
      <c r="AG354" s="153"/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</row>
    <row r="355" spans="1:60" outlineLevel="1" x14ac:dyDescent="0.25">
      <c r="A355" s="189"/>
      <c r="B355" s="190"/>
      <c r="C355" s="207" t="s">
        <v>106</v>
      </c>
      <c r="D355" s="191"/>
      <c r="E355" s="192">
        <v>79</v>
      </c>
      <c r="F355" s="193"/>
      <c r="G355" s="193"/>
      <c r="H355" s="193"/>
      <c r="I355" s="193"/>
      <c r="J355" s="193"/>
      <c r="K355" s="193"/>
      <c r="L355" s="193"/>
      <c r="M355" s="193"/>
      <c r="N355" s="194"/>
      <c r="O355" s="194"/>
      <c r="P355" s="194"/>
      <c r="Q355" s="194"/>
      <c r="R355" s="194"/>
      <c r="S355" s="194"/>
      <c r="T355" s="195"/>
      <c r="U355" s="194"/>
      <c r="V355" s="153"/>
      <c r="W355" s="153"/>
      <c r="X355" s="153"/>
      <c r="Y355" s="153"/>
      <c r="Z355" s="153"/>
      <c r="AA355" s="153"/>
      <c r="AB355" s="153"/>
      <c r="AC355" s="153"/>
      <c r="AD355" s="153"/>
      <c r="AE355" s="153" t="s">
        <v>102</v>
      </c>
      <c r="AF355" s="153">
        <v>1</v>
      </c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x14ac:dyDescent="0.25">
      <c r="A356" s="6"/>
      <c r="B356" s="7" t="s">
        <v>137</v>
      </c>
      <c r="C356" s="208" t="s">
        <v>137</v>
      </c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AC356">
        <v>15</v>
      </c>
      <c r="AD356">
        <v>21</v>
      </c>
    </row>
    <row r="357" spans="1:60" x14ac:dyDescent="0.25">
      <c r="A357" s="196"/>
      <c r="B357" s="197" t="s">
        <v>28</v>
      </c>
      <c r="C357" s="209" t="s">
        <v>137</v>
      </c>
      <c r="D357" s="198"/>
      <c r="E357" s="198"/>
      <c r="F357" s="198"/>
      <c r="G357" s="199">
        <f>G8+G156+G159+G289+G291+G295+G321+G330</f>
        <v>0</v>
      </c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AC357">
        <f>SUMIF(L7:L355,AC356,G7:G355)</f>
        <v>0</v>
      </c>
      <c r="AD357">
        <f>SUMIF(L7:L355,AD356,G7:G355)</f>
        <v>0</v>
      </c>
      <c r="AE357" t="s">
        <v>380</v>
      </c>
    </row>
    <row r="358" spans="1:60" x14ac:dyDescent="0.25">
      <c r="A358" s="6"/>
      <c r="B358" s="7" t="s">
        <v>137</v>
      </c>
      <c r="C358" s="208" t="s">
        <v>137</v>
      </c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</row>
    <row r="359" spans="1:60" x14ac:dyDescent="0.25">
      <c r="A359" s="6"/>
      <c r="B359" s="7" t="s">
        <v>137</v>
      </c>
      <c r="C359" s="208" t="s">
        <v>137</v>
      </c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</row>
    <row r="360" spans="1:60" x14ac:dyDescent="0.25">
      <c r="A360" s="270" t="s">
        <v>381</v>
      </c>
      <c r="B360" s="270"/>
      <c r="C360" s="271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</row>
    <row r="361" spans="1:60" x14ac:dyDescent="0.25">
      <c r="A361" s="272"/>
      <c r="B361" s="273"/>
      <c r="C361" s="274"/>
      <c r="D361" s="273"/>
      <c r="E361" s="273"/>
      <c r="F361" s="273"/>
      <c r="G361" s="275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AE361" t="s">
        <v>382</v>
      </c>
    </row>
    <row r="362" spans="1:60" x14ac:dyDescent="0.25">
      <c r="A362" s="276"/>
      <c r="B362" s="277"/>
      <c r="C362" s="278"/>
      <c r="D362" s="277"/>
      <c r="E362" s="277"/>
      <c r="F362" s="277"/>
      <c r="G362" s="279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</row>
    <row r="363" spans="1:60" x14ac:dyDescent="0.25">
      <c r="A363" s="276"/>
      <c r="B363" s="277"/>
      <c r="C363" s="278"/>
      <c r="D363" s="277"/>
      <c r="E363" s="277"/>
      <c r="F363" s="277"/>
      <c r="G363" s="279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</row>
    <row r="364" spans="1:60" x14ac:dyDescent="0.25">
      <c r="A364" s="276"/>
      <c r="B364" s="277"/>
      <c r="C364" s="278"/>
      <c r="D364" s="277"/>
      <c r="E364" s="277"/>
      <c r="F364" s="277"/>
      <c r="G364" s="279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</row>
    <row r="365" spans="1:60" x14ac:dyDescent="0.25">
      <c r="A365" s="280"/>
      <c r="B365" s="281"/>
      <c r="C365" s="282"/>
      <c r="D365" s="281"/>
      <c r="E365" s="281"/>
      <c r="F365" s="281"/>
      <c r="G365" s="283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</row>
    <row r="366" spans="1:60" x14ac:dyDescent="0.25">
      <c r="A366" s="6"/>
      <c r="B366" s="7" t="s">
        <v>137</v>
      </c>
      <c r="C366" s="208" t="s">
        <v>137</v>
      </c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</row>
    <row r="367" spans="1:60" x14ac:dyDescent="0.25">
      <c r="C367" s="210"/>
      <c r="AE367" t="s">
        <v>383</v>
      </c>
    </row>
  </sheetData>
  <sheetProtection algorithmName="SHA-512" hashValue="E/8JnQ4Xwp2NtS03XY4esiUhyMzcsiVcF8AVEYyFAeNes2AoPr+Wv87mNwSfFIj+KinKFBaifoLZeVNXcLpaOA==" saltValue="KeqHkkH95UVs0fAuajQ4/w==" spinCount="100000" sheet="1" objects="1" scenarios="1"/>
  <mergeCells count="6">
    <mergeCell ref="A361:G365"/>
    <mergeCell ref="A1:G1"/>
    <mergeCell ref="C2:G2"/>
    <mergeCell ref="C3:G3"/>
    <mergeCell ref="C4:G4"/>
    <mergeCell ref="A360:C360"/>
  </mergeCells>
  <conditionalFormatting sqref="F9:F349">
    <cfRule type="containsText" dxfId="0" priority="1" operator="containsText" text="0">
      <formula>NOT(ISERROR(SEARCH("0",F9)))</formula>
    </cfRule>
  </conditionalFormatting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2023-02-08T00:32:53Z</dcterms:modified>
</cp:coreProperties>
</file>